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osei\Documents\"/>
    </mc:Choice>
  </mc:AlternateContent>
  <xr:revisionPtr revIDLastSave="0" documentId="13_ncr:1_{766163C0-DCAA-47D0-9D12-7D14EEB376C9}" xr6:coauthVersionLast="47" xr6:coauthVersionMax="47" xr10:uidLastSave="{00000000-0000-0000-0000-000000000000}"/>
  <bookViews>
    <workbookView xWindow="-120" yWindow="-120" windowWidth="24240" windowHeight="13140" firstSheet="1" activeTab="3" xr2:uid="{00000000-000D-0000-FFFF-FFFF00000000}"/>
  </bookViews>
  <sheets>
    <sheet name="Hoja1" sheetId="1" r:id="rId1"/>
    <sheet name="Hoja2" sheetId="2" r:id="rId2"/>
    <sheet name="Hoja3" sheetId="3" r:id="rId3"/>
    <sheet name="CTA X PG" sheetId="10" r:id="rId4"/>
    <sheet name="cxp" sheetId="11" r:id="rId5"/>
    <sheet name="cheques" sheetId="9" r:id="rId6"/>
    <sheet name="Database" sheetId="7" r:id="rId7"/>
    <sheet name="imporPAN" sheetId="15" r:id="rId8"/>
    <sheet name="Hoja5" sheetId="8" r:id="rId9"/>
    <sheet name="prospectos" sheetId="17" r:id="rId10"/>
    <sheet name="Importaciones" sheetId="6" r:id="rId11"/>
    <sheet name="conversiones" sheetId="14" r:id="rId12"/>
    <sheet name="impor2" sheetId="13" r:id="rId13"/>
    <sheet name="Hoja6" sheetId="12" r:id="rId14"/>
    <sheet name="costeo" sheetId="5" r:id="rId15"/>
  </sheets>
  <definedNames>
    <definedName name="BASE">'CTA X PG'!$X$60</definedName>
    <definedName name="BASEFINAL">'CTA X PG'!$AE$92</definedName>
    <definedName name="COSTEO">'CTA X PG'!$AE$90</definedName>
    <definedName name="COSTO">impor2!$E$7</definedName>
    <definedName name="PEDIDO">impor2!$B$9</definedName>
    <definedName name="PESO">impor2!$N$7</definedName>
    <definedName name="SEGURO">impor2!$B$10</definedName>
    <definedName name="TOTGAS">'CTA X PG'!$X$52</definedName>
    <definedName name="TOTPED">'CTA X PG'!$X$50</definedName>
    <definedName name="TRANSORTE">impor2!$B$11</definedName>
    <definedName name="TRANSPORTE">impor2!$B$11</definedName>
    <definedName name="VOLUMEN">impor2!$K$7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0" l="1"/>
  <c r="J92" i="10" s="1"/>
  <c r="O101" i="10"/>
  <c r="J90" i="10" s="1"/>
  <c r="W99" i="10"/>
  <c r="W98" i="10"/>
  <c r="W97" i="10"/>
  <c r="W96" i="10"/>
  <c r="AD69" i="10"/>
  <c r="J60" i="10" s="1"/>
  <c r="X60" i="10" s="1"/>
  <c r="AH69" i="10"/>
  <c r="J58" i="10" s="1"/>
  <c r="S67" i="10"/>
  <c r="S66" i="10"/>
  <c r="S65" i="10"/>
  <c r="S64" i="10"/>
  <c r="X64" i="10" s="1"/>
  <c r="AH44" i="10"/>
  <c r="AJ43" i="10"/>
  <c r="AJ44" i="10" s="1"/>
  <c r="AI40" i="10"/>
  <c r="AF34" i="10"/>
  <c r="AC34" i="10"/>
  <c r="R34" i="10"/>
  <c r="O34" i="10"/>
  <c r="L34" i="10"/>
  <c r="W32" i="10"/>
  <c r="Z32" i="10" s="1"/>
  <c r="AI32" i="10" s="1"/>
  <c r="W31" i="10"/>
  <c r="W30" i="10"/>
  <c r="W29" i="10"/>
  <c r="W28" i="10"/>
  <c r="W27" i="10"/>
  <c r="AL161" i="15"/>
  <c r="T161" i="15"/>
  <c r="V161" i="15" s="1"/>
  <c r="T160" i="15"/>
  <c r="AB160" i="15" s="1"/>
  <c r="C131" i="15"/>
  <c r="D133" i="15" s="1"/>
  <c r="AB161" i="15" l="1"/>
  <c r="W101" i="10"/>
  <c r="AE82" i="10" s="1"/>
  <c r="AE92" i="10" s="1"/>
  <c r="Z97" i="10" s="1"/>
  <c r="V66" i="10"/>
  <c r="X66" i="10" s="1"/>
  <c r="V67" i="10"/>
  <c r="X67" i="10" s="1"/>
  <c r="V65" i="10"/>
  <c r="X65" i="10" s="1"/>
  <c r="S69" i="10"/>
  <c r="X50" i="10" s="1"/>
  <c r="X54" i="10" s="1"/>
  <c r="W34" i="10"/>
  <c r="Z30" i="10"/>
  <c r="AI30" i="10" s="1"/>
  <c r="AL30" i="10" s="1"/>
  <c r="Z27" i="10"/>
  <c r="AK38" i="10" s="1"/>
  <c r="Z31" i="10"/>
  <c r="AI31" i="10" s="1"/>
  <c r="AL31" i="10" s="1"/>
  <c r="AL32" i="10"/>
  <c r="Z28" i="10"/>
  <c r="AI28" i="10" s="1"/>
  <c r="AL28" i="10" s="1"/>
  <c r="Z29" i="10"/>
  <c r="AI29" i="10" s="1"/>
  <c r="AL29" i="10" s="1"/>
  <c r="V160" i="15"/>
  <c r="O120" i="15"/>
  <c r="O121" i="15" s="1"/>
  <c r="O122" i="15" s="1"/>
  <c r="Q84" i="15"/>
  <c r="Q83" i="15"/>
  <c r="Q82" i="15"/>
  <c r="Q81" i="15"/>
  <c r="O86" i="15"/>
  <c r="AF88" i="15"/>
  <c r="M84" i="15"/>
  <c r="M83" i="15"/>
  <c r="M82" i="15"/>
  <c r="M81" i="15"/>
  <c r="H86" i="15"/>
  <c r="H64" i="15"/>
  <c r="J64" i="15"/>
  <c r="L60" i="15"/>
  <c r="L59" i="15"/>
  <c r="P74" i="15"/>
  <c r="Q49" i="15"/>
  <c r="T51" i="15"/>
  <c r="Q48" i="15"/>
  <c r="V51" i="15"/>
  <c r="T55" i="15" s="1"/>
  <c r="Q47" i="15"/>
  <c r="Q46" i="15"/>
  <c r="AO18" i="15"/>
  <c r="V18" i="15" s="1"/>
  <c r="AO17" i="15"/>
  <c r="V17" i="15" s="1"/>
  <c r="AO16" i="15"/>
  <c r="V16" i="15" s="1"/>
  <c r="T20" i="15"/>
  <c r="Q18" i="15"/>
  <c r="Q17" i="15"/>
  <c r="Q16" i="15"/>
  <c r="P100" i="9"/>
  <c r="P98" i="9"/>
  <c r="P97" i="9"/>
  <c r="P96" i="9"/>
  <c r="O8" i="14"/>
  <c r="O9" i="14"/>
  <c r="O10" i="14"/>
  <c r="O7" i="14"/>
  <c r="O17" i="14"/>
  <c r="O18" i="14"/>
  <c r="O16" i="14"/>
  <c r="O15" i="14"/>
  <c r="O14" i="14"/>
  <c r="O13" i="14"/>
  <c r="O12" i="14"/>
  <c r="O6" i="14"/>
  <c r="O5" i="14"/>
  <c r="O4" i="14"/>
  <c r="I25" i="13"/>
  <c r="Z99" i="10" l="1"/>
  <c r="AE99" i="10" s="1"/>
  <c r="AB99" i="10" s="1"/>
  <c r="AE86" i="10"/>
  <c r="Z98" i="10"/>
  <c r="AE98" i="10" s="1"/>
  <c r="AB98" i="10" s="1"/>
  <c r="Z96" i="10"/>
  <c r="AE96" i="10" s="1"/>
  <c r="AB96" i="10" s="1"/>
  <c r="AE97" i="10"/>
  <c r="AI27" i="10"/>
  <c r="Z34" i="10"/>
  <c r="Q86" i="15"/>
  <c r="M86" i="15"/>
  <c r="L64" i="15"/>
  <c r="N59" i="15" s="1"/>
  <c r="V20" i="15"/>
  <c r="Q51" i="15"/>
  <c r="Q20" i="15"/>
  <c r="Z101" i="10" l="1"/>
  <c r="AB97" i="10"/>
  <c r="AE101" i="10"/>
  <c r="X69" i="10"/>
  <c r="V69" i="10"/>
  <c r="AI34" i="10"/>
  <c r="AL27" i="10"/>
  <c r="N60" i="15"/>
  <c r="P60" i="15" s="1"/>
  <c r="T60" i="15" s="1"/>
  <c r="P59" i="15"/>
  <c r="I17" i="13"/>
  <c r="I16" i="13"/>
  <c r="I15" i="13"/>
  <c r="J5" i="13"/>
  <c r="K5" i="13" s="1"/>
  <c r="J6" i="13"/>
  <c r="K6" i="13" s="1"/>
  <c r="J4" i="13"/>
  <c r="K4" i="13" s="1"/>
  <c r="N6" i="13"/>
  <c r="N5" i="13"/>
  <c r="N4" i="13"/>
  <c r="E6" i="13"/>
  <c r="E5" i="13"/>
  <c r="E4" i="13"/>
  <c r="F15" i="13" s="1"/>
  <c r="K34" i="6"/>
  <c r="K35" i="6" s="1"/>
  <c r="K37" i="6" s="1"/>
  <c r="AL34" i="10" l="1"/>
  <c r="AK39" i="10"/>
  <c r="AK40" i="10" s="1"/>
  <c r="N64" i="15"/>
  <c r="P64" i="15"/>
  <c r="T59" i="15"/>
  <c r="T64" i="15" s="1"/>
  <c r="K7" i="13"/>
  <c r="L5" i="13" s="1"/>
  <c r="F16" i="13"/>
  <c r="F17" i="13"/>
  <c r="E7" i="13"/>
  <c r="F5" i="13" s="1"/>
  <c r="N7" i="13"/>
  <c r="O4" i="13" s="1"/>
  <c r="D15" i="13" s="1"/>
  <c r="C16" i="13" l="1"/>
  <c r="P5" i="13"/>
  <c r="L6" i="13"/>
  <c r="L4" i="13"/>
  <c r="F4" i="13"/>
  <c r="B9" i="13"/>
  <c r="B10" i="13" s="1"/>
  <c r="O5" i="13"/>
  <c r="D16" i="13" s="1"/>
  <c r="F6" i="13"/>
  <c r="O6" i="13"/>
  <c r="J20" i="6"/>
  <c r="F26" i="5"/>
  <c r="F21" i="5"/>
  <c r="J19" i="5"/>
  <c r="J12" i="5"/>
  <c r="I13" i="5"/>
  <c r="J13" i="5" s="1"/>
  <c r="I12" i="5"/>
  <c r="I11" i="5"/>
  <c r="J11" i="5" s="1"/>
  <c r="I10" i="5"/>
  <c r="J10" i="5" s="1"/>
  <c r="I9" i="5"/>
  <c r="J9" i="5" s="1"/>
  <c r="J15" i="5" s="1"/>
  <c r="G13" i="5"/>
  <c r="G12" i="5"/>
  <c r="E11" i="5"/>
  <c r="G11" i="5"/>
  <c r="E10" i="5"/>
  <c r="G10" i="5" s="1"/>
  <c r="E9" i="5"/>
  <c r="G9" i="5" s="1"/>
  <c r="D4" i="5"/>
  <c r="L7" i="13" l="1"/>
  <c r="P4" i="13"/>
  <c r="C17" i="13"/>
  <c r="P6" i="13"/>
  <c r="C15" i="13"/>
  <c r="F7" i="13"/>
  <c r="O7" i="13"/>
  <c r="D17" i="13"/>
  <c r="D18" i="13" s="1"/>
  <c r="E17" i="13"/>
  <c r="E16" i="13"/>
  <c r="E15" i="13"/>
  <c r="I72" i="3"/>
  <c r="C18" i="13" l="1"/>
  <c r="E18" i="13"/>
  <c r="B16" i="13"/>
  <c r="B17" i="13"/>
  <c r="B15" i="13"/>
  <c r="G5" i="12"/>
  <c r="H16" i="12"/>
  <c r="H15" i="12"/>
  <c r="H14" i="12"/>
  <c r="H13" i="12"/>
  <c r="H12" i="12"/>
  <c r="H11" i="12"/>
  <c r="H10" i="12"/>
  <c r="H9" i="12"/>
  <c r="H8" i="12"/>
  <c r="H7" i="12"/>
  <c r="H6" i="12"/>
  <c r="F5" i="12"/>
  <c r="K15" i="13" l="1"/>
  <c r="L15" i="13"/>
  <c r="N15" i="13" s="1"/>
  <c r="J15" i="13"/>
  <c r="J17" i="13"/>
  <c r="K17" i="13"/>
  <c r="L17" i="13"/>
  <c r="N17" i="13" s="1"/>
  <c r="L16" i="13"/>
  <c r="N16" i="13" s="1"/>
  <c r="J16" i="13"/>
  <c r="K16" i="13"/>
  <c r="B18" i="13"/>
  <c r="H5" i="12"/>
  <c r="S61" i="9"/>
  <c r="R61" i="9"/>
  <c r="S62" i="9"/>
  <c r="R62" i="9"/>
  <c r="R63" i="9" s="1"/>
  <c r="O16" i="13" l="1"/>
  <c r="R16" i="13" s="1"/>
  <c r="P16" i="13"/>
  <c r="S16" i="13" s="1"/>
  <c r="Q16" i="13"/>
  <c r="T16" i="13" s="1"/>
  <c r="P17" i="13"/>
  <c r="S17" i="13" s="1"/>
  <c r="Q17" i="13"/>
  <c r="T17" i="13" s="1"/>
  <c r="O17" i="13"/>
  <c r="R17" i="13" s="1"/>
  <c r="O15" i="13"/>
  <c r="R15" i="13" s="1"/>
  <c r="P15" i="13"/>
  <c r="S15" i="13" s="1"/>
  <c r="Q15" i="13"/>
  <c r="T15" i="13" s="1"/>
  <c r="T89" i="11"/>
  <c r="T90" i="11" s="1"/>
  <c r="T87" i="11"/>
  <c r="T86" i="11"/>
  <c r="T70" i="11"/>
  <c r="R70" i="11"/>
  <c r="X86" i="11"/>
  <c r="X87" i="11" l="1"/>
  <c r="X89" i="11" s="1"/>
  <c r="R54" i="11"/>
  <c r="R53" i="11"/>
  <c r="O46" i="11"/>
  <c r="O30" i="11"/>
  <c r="AD11" i="10"/>
  <c r="X90" i="11" l="1"/>
  <c r="M7" i="7" l="1"/>
  <c r="O5" i="7"/>
  <c r="O4" i="7"/>
  <c r="P4" i="7" s="1"/>
  <c r="O7" i="7" l="1"/>
  <c r="P7" i="7" s="1"/>
  <c r="P5" i="7"/>
  <c r="H57" i="2"/>
  <c r="G57" i="2"/>
  <c r="B57" i="2"/>
  <c r="A57" i="2"/>
  <c r="H118" i="1"/>
  <c r="G118" i="1" l="1"/>
  <c r="B118" i="1"/>
  <c r="A118" i="1"/>
</calcChain>
</file>

<file path=xl/sharedStrings.xml><?xml version="1.0" encoding="utf-8"?>
<sst xmlns="http://schemas.openxmlformats.org/spreadsheetml/2006/main" count="2076" uniqueCount="1171">
  <si>
    <t>TIEMPO</t>
  </si>
  <si>
    <t>SISTEMA</t>
  </si>
  <si>
    <t xml:space="preserve">               SEGURIDADES</t>
  </si>
  <si>
    <t xml:space="preserve">      Usuarios</t>
  </si>
  <si>
    <t xml:space="preserve">      Roles</t>
  </si>
  <si>
    <t xml:space="preserve">      Permisos Componentes</t>
  </si>
  <si>
    <t xml:space="preserve">      Permisos Documentos</t>
  </si>
  <si>
    <t xml:space="preserve">               PARAMETROS</t>
  </si>
  <si>
    <t xml:space="preserve">      Empresas</t>
  </si>
  <si>
    <t xml:space="preserve">      Sucursales</t>
  </si>
  <si>
    <t xml:space="preserve">      Catálogos</t>
  </si>
  <si>
    <t xml:space="preserve">   </t>
  </si>
  <si>
    <t xml:space="preserve">      Notificaciones y aprobaciones</t>
  </si>
  <si>
    <t xml:space="preserve">               BITACORA</t>
  </si>
  <si>
    <t xml:space="preserve">               USUARIOS EN LINEA</t>
  </si>
  <si>
    <r>
      <t xml:space="preserve">               </t>
    </r>
    <r>
      <rPr>
        <sz val="11"/>
        <color rgb="FFFF0000"/>
        <rFont val="Calibri"/>
        <family val="2"/>
        <scheme val="minor"/>
      </rPr>
      <t>REPORTES</t>
    </r>
  </si>
  <si>
    <t>CONTABILIDAD</t>
  </si>
  <si>
    <t xml:space="preserve">               PLAN DE CUENTAS</t>
  </si>
  <si>
    <t xml:space="preserve">               COMPROBANTES</t>
  </si>
  <si>
    <t xml:space="preserve">      Diarios</t>
  </si>
  <si>
    <t xml:space="preserve">      Consulta de Comprobantes</t>
  </si>
  <si>
    <t xml:space="preserve">               ESTADO FINANCIERO</t>
  </si>
  <si>
    <t xml:space="preserve">      Balance de Comprobación</t>
  </si>
  <si>
    <t xml:space="preserve">      Perdidas y Ganancias</t>
  </si>
  <si>
    <t xml:space="preserve">      Balance General</t>
  </si>
  <si>
    <t xml:space="preserve">      Centro de Costo</t>
  </si>
  <si>
    <t xml:space="preserve">               ACTIVOS FIJOS</t>
  </si>
  <si>
    <r>
      <t xml:space="preserve">      </t>
    </r>
    <r>
      <rPr>
        <sz val="11"/>
        <color rgb="FFFF0000"/>
        <rFont val="Calibri"/>
        <family val="2"/>
        <scheme val="minor"/>
      </rPr>
      <t>adquisiciones</t>
    </r>
  </si>
  <si>
    <t xml:space="preserve">      parametros (tabla de depreciaicones)</t>
  </si>
  <si>
    <r>
      <t xml:space="preserve">               </t>
    </r>
    <r>
      <rPr>
        <sz val="11"/>
        <color rgb="FFFF0000"/>
        <rFont val="Calibri"/>
        <family val="2"/>
        <scheme val="minor"/>
      </rPr>
      <t>REPORTES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SRI</t>
    </r>
  </si>
  <si>
    <t xml:space="preserve">      Ats</t>
  </si>
  <si>
    <t xml:space="preserve">      Reportes  Compra</t>
  </si>
  <si>
    <t xml:space="preserve">      Reportes Ventas</t>
  </si>
  <si>
    <t xml:space="preserve">               REPORTES</t>
  </si>
  <si>
    <t xml:space="preserve">               IMPUESTOS</t>
  </si>
  <si>
    <t xml:space="preserve">               RETENCIONES</t>
  </si>
  <si>
    <t>PROVEEDURIA</t>
  </si>
  <si>
    <t xml:space="preserve">               COMPRAS</t>
  </si>
  <si>
    <t xml:space="preserve">               EGRESOS</t>
  </si>
  <si>
    <t>BANCOS</t>
  </si>
  <si>
    <t xml:space="preserve">               CAJA</t>
  </si>
  <si>
    <t xml:space="preserve">      Caja Chica</t>
  </si>
  <si>
    <t xml:space="preserve">      Vale de Caja</t>
  </si>
  <si>
    <t xml:space="preserve">      Reposiciones</t>
  </si>
  <si>
    <t xml:space="preserve">               TRANSACCIONES</t>
  </si>
  <si>
    <t xml:space="preserve">      Depositos</t>
  </si>
  <si>
    <t xml:space="preserve">      Cheques</t>
  </si>
  <si>
    <t xml:space="preserve">      Transferencias</t>
  </si>
  <si>
    <t xml:space="preserve">      Nota de débito</t>
  </si>
  <si>
    <t xml:space="preserve">      Nota de crédito</t>
  </si>
  <si>
    <t xml:space="preserve">      Tarjeta de Crédito</t>
  </si>
  <si>
    <t xml:space="preserve">      Ingreso</t>
  </si>
  <si>
    <t xml:space="preserve">      Liquidación</t>
  </si>
  <si>
    <t xml:space="preserve">               CUENTAS</t>
  </si>
  <si>
    <t xml:space="preserve">               CONCILIACION BANCARIA</t>
  </si>
  <si>
    <t>RECURSOS HUMANOS</t>
  </si>
  <si>
    <t xml:space="preserve">               NOMINA</t>
  </si>
  <si>
    <t xml:space="preserve">      Empleados</t>
  </si>
  <si>
    <t xml:space="preserve">      Cargas Familiares</t>
  </si>
  <si>
    <t xml:space="preserve">      Documentos</t>
  </si>
  <si>
    <t xml:space="preserve">               GRUPOS</t>
  </si>
  <si>
    <t xml:space="preserve">               ROL DE PAGOS</t>
  </si>
  <si>
    <t xml:space="preserve">                ANTICIPOS QUINCENAL</t>
  </si>
  <si>
    <t xml:space="preserve">               PRESTAMOS</t>
  </si>
  <si>
    <t xml:space="preserve">               BENEFICIOS SOCIALES</t>
  </si>
  <si>
    <t xml:space="preserve">      Décimo Tercero</t>
  </si>
  <si>
    <t xml:space="preserve">      Décimo Cuarto</t>
  </si>
  <si>
    <t xml:space="preserve">      Vacaciones</t>
  </si>
  <si>
    <t xml:space="preserve">      Utilidades</t>
  </si>
  <si>
    <t>INVENTARIOS</t>
  </si>
  <si>
    <t xml:space="preserve">               PRODUCTOS</t>
  </si>
  <si>
    <t xml:space="preserve">      Items</t>
  </si>
  <si>
    <t xml:space="preserve">      Anexos</t>
  </si>
  <si>
    <t xml:space="preserve">      Formulas</t>
  </si>
  <si>
    <t xml:space="preserve">      Consulta</t>
  </si>
  <si>
    <t xml:space="preserve">      Precio</t>
  </si>
  <si>
    <t xml:space="preserve">      Ofertas</t>
  </si>
  <si>
    <t xml:space="preserve">               ALMACEN</t>
  </si>
  <si>
    <t xml:space="preserve">     Bodegas</t>
  </si>
  <si>
    <t xml:space="preserve">      Estructura</t>
  </si>
  <si>
    <t xml:space="preserve">      Consulta Stock</t>
  </si>
  <si>
    <t xml:space="preserve">      Almacenamiento</t>
  </si>
  <si>
    <t xml:space="preserve">      Despacho</t>
  </si>
  <si>
    <t xml:space="preserve">               </t>
  </si>
  <si>
    <t>COMPRAS</t>
  </si>
  <si>
    <t xml:space="preserve">                SOLICITUDES</t>
  </si>
  <si>
    <t xml:space="preserve">               ORDENES DE COMPRA</t>
  </si>
  <si>
    <t xml:space="preserve">                FACTURAS DE COMPRA</t>
  </si>
  <si>
    <t xml:space="preserve">               INGRESOS A BODEGA</t>
  </si>
  <si>
    <t xml:space="preserve">               KARDEX</t>
  </si>
  <si>
    <t xml:space="preserve">               AJUSTES</t>
  </si>
  <si>
    <t>VENTAS</t>
  </si>
  <si>
    <t xml:space="preserve">               CLIENTES</t>
  </si>
  <si>
    <t xml:space="preserve">               COTIZACIONES</t>
  </si>
  <si>
    <t xml:space="preserve">               FACTURACION</t>
  </si>
  <si>
    <r>
      <t xml:space="preserve">             </t>
    </r>
    <r>
      <rPr>
        <u/>
        <sz val="11"/>
        <color theme="1"/>
        <rFont val="Calibri"/>
        <family val="2"/>
        <scheme val="minor"/>
      </rPr>
      <t xml:space="preserve">  APROBACIONES</t>
    </r>
  </si>
  <si>
    <t xml:space="preserve">     Facturación Física</t>
  </si>
  <si>
    <t xml:space="preserve">      Facturación Electrónica</t>
  </si>
  <si>
    <t xml:space="preserve">     Punto de Venta</t>
  </si>
  <si>
    <t>CARTERA</t>
  </si>
  <si>
    <t xml:space="preserve">               COBRANZAS</t>
  </si>
  <si>
    <t xml:space="preserve">               NOTA DE DEBITO</t>
  </si>
  <si>
    <t>CUENTAS POR PAGAR</t>
  </si>
  <si>
    <t xml:space="preserve">               PAGO A PROVEEDORES</t>
  </si>
  <si>
    <t xml:space="preserve">               NOTAS DE CREDITO</t>
  </si>
  <si>
    <t xml:space="preserve">               PROVEEDORES</t>
  </si>
  <si>
    <t xml:space="preserve">        Punto de Emisión </t>
  </si>
  <si>
    <t>tranferencia entre cuentas contables</t>
  </si>
  <si>
    <t>diferencias:</t>
  </si>
  <si>
    <t>tipo y numero de documento en referencia</t>
  </si>
  <si>
    <t xml:space="preserve">nombre del comprobante de impresión </t>
  </si>
  <si>
    <t>numero del comprobante de impresión según el tipo</t>
  </si>
  <si>
    <t>se requiere tabla que debe contener nombre y porcentajes</t>
  </si>
  <si>
    <t>registro de cuentas contables, vinculadas al plan de cuentas</t>
  </si>
  <si>
    <t>se podria crear la cuenta contable desde este formulario seleccionando la cuenta mayor</t>
  </si>
  <si>
    <t>falta registro de tarjetas de credito igualmente vinculadas al plan de cuentas</t>
  </si>
  <si>
    <t>o en su defecto seleccionar entre: ahorros, corriente, tarjeta de credito (para simplificar)</t>
  </si>
  <si>
    <t>reporte con asiento de diario, formulario seleccionar periodo de pago</t>
  </si>
  <si>
    <t>formulario con detalle para generacion de pagos por letras con cruce de cuentas</t>
  </si>
  <si>
    <t>entre bancos y cuenta parametro de prestamos a empleados</t>
  </si>
  <si>
    <t>liquidacion de cuenta vacaciones, a calcular según fecha de ingreso</t>
  </si>
  <si>
    <t>formulario para afectar a 2 campos en tabla productos: enoferta y porcentajeoferta</t>
  </si>
  <si>
    <t>formulario de consulta por medio de parametros, arrojar siempre saldos al final de reporte</t>
  </si>
  <si>
    <t>formulario pos a partir de un punto de emision</t>
  </si>
  <si>
    <t>revisar casos</t>
  </si>
  <si>
    <t>igual a cuentas por cobrar</t>
  </si>
  <si>
    <t>falta definir dashboard por perfiles</t>
  </si>
  <si>
    <t>reporte</t>
  </si>
  <si>
    <t>definir si va automatico o se calcula</t>
  </si>
  <si>
    <t>compra de bienes</t>
  </si>
  <si>
    <t>tabla de depreciaciones</t>
  </si>
  <si>
    <t>generar depreciaciones</t>
  </si>
  <si>
    <t>reporte consulta</t>
  </si>
  <si>
    <t>registro de compras para inventario de proveeduria</t>
  </si>
  <si>
    <t>entrega de suministros a empleados</t>
  </si>
  <si>
    <t>reporte consulta por filtros</t>
  </si>
  <si>
    <t>crear vales de caja, asiento diario desde caja chica seleccionada a cuenta de gastos</t>
  </si>
  <si>
    <t>asiento, tranferencia de cuenta de bancos a cuenta de caja chica según el gasto</t>
  </si>
  <si>
    <t>por definir metodo</t>
  </si>
  <si>
    <t>IVAN</t>
  </si>
  <si>
    <t>caja general?</t>
  </si>
  <si>
    <t>apertura</t>
  </si>
  <si>
    <t>cierre</t>
  </si>
  <si>
    <t>no cuadra</t>
  </si>
  <si>
    <t>CAJA-BANCOS</t>
  </si>
  <si>
    <t>REGISTRO DE CUENTAS BANCARIAS</t>
  </si>
  <si>
    <t>CAJA GENERAL</t>
  </si>
  <si>
    <t>APERTURA</t>
  </si>
  <si>
    <t>CIERRE</t>
  </si>
  <si>
    <t>DEPOSITOS</t>
  </si>
  <si>
    <t>ESTRUCTURA MOVIMIENTOS BANCARIOS</t>
  </si>
  <si>
    <t>KARDEX</t>
  </si>
  <si>
    <t>ACTIVOS FIJOS</t>
  </si>
  <si>
    <t>TABLA DEPRECIACIONES</t>
  </si>
  <si>
    <t>DEPRECIACIONES</t>
  </si>
  <si>
    <t>ADQUISICIONES</t>
  </si>
  <si>
    <t>DESCARGAS</t>
  </si>
  <si>
    <t>PAGO A PROVEEDORES</t>
  </si>
  <si>
    <t>AJUSTES</t>
  </si>
  <si>
    <t xml:space="preserve">      adquisiciones</t>
  </si>
  <si>
    <t>REPORTES</t>
  </si>
  <si>
    <t>BALANCE GENERAL</t>
  </si>
  <si>
    <t>ESTADO DE RESULTADOS</t>
  </si>
  <si>
    <t>CONCILIACION BANCARIA</t>
  </si>
  <si>
    <t>OFERTAS</t>
  </si>
  <si>
    <t>CUENTAS POR COBRAR</t>
  </si>
  <si>
    <t>CONRANZAS (pendiente forma de pago)</t>
  </si>
  <si>
    <t>CAJA CHICA</t>
  </si>
  <si>
    <t>VALE DE CAJA</t>
  </si>
  <si>
    <t>REPOSICION</t>
  </si>
  <si>
    <t>CHEQUES</t>
  </si>
  <si>
    <t>TRANSFERENCIAS</t>
  </si>
  <si>
    <t>NOTA DE DÉBITO</t>
  </si>
  <si>
    <t>NOTA DE CRÉDITO</t>
  </si>
  <si>
    <t>TARJETA DE CRÉDITO</t>
  </si>
  <si>
    <t>TRANSACCIONES</t>
  </si>
  <si>
    <t>ANTICIPO QUINCENAL</t>
  </si>
  <si>
    <t>PRESTAMOS A EMPLEADOS</t>
  </si>
  <si>
    <t>BENEFICIOS SOCIALES</t>
  </si>
  <si>
    <t>DECIMO TERCERO</t>
  </si>
  <si>
    <t>DECIMO CUARTO</t>
  </si>
  <si>
    <t>VACANCIONES</t>
  </si>
  <si>
    <t>UTILIDADES</t>
  </si>
  <si>
    <t>REGISTRO DE TARJETAS Y COMISIONES</t>
  </si>
  <si>
    <t>LIQUIDACIONES</t>
  </si>
  <si>
    <t>PUNTO DE VENTA</t>
  </si>
  <si>
    <t>FACTURACION</t>
  </si>
  <si>
    <t>MODULO</t>
  </si>
  <si>
    <t xml:space="preserve">FECHAS </t>
  </si>
  <si>
    <t>REGISTRO CUENTAS BANCARIAS</t>
  </si>
  <si>
    <t>CAJA BANCOS</t>
  </si>
  <si>
    <t>ESTRUCTURA BASE DATOS</t>
  </si>
  <si>
    <t>MAYO</t>
  </si>
  <si>
    <t>MAYO 2021</t>
  </si>
  <si>
    <t>OBSERVACIONES</t>
  </si>
  <si>
    <t>id</t>
  </si>
  <si>
    <t>modulo</t>
  </si>
  <si>
    <t>cuntasys</t>
  </si>
  <si>
    <t>codigo</t>
  </si>
  <si>
    <t>tipodoc</t>
  </si>
  <si>
    <t>tipomov</t>
  </si>
  <si>
    <t>CDE,CDE,NDC,NDD</t>
  </si>
  <si>
    <t>debito,credito</t>
  </si>
  <si>
    <t>cuenta contable</t>
  </si>
  <si>
    <t>eje.: caja general, caja chica mayor,caja mayor,bancos mayor,utilidad o perdida, iva, etc</t>
  </si>
  <si>
    <t>contabilidad,ventas,compras, etc</t>
  </si>
  <si>
    <t>autonumerico</t>
  </si>
  <si>
    <t>ESTADO</t>
  </si>
  <si>
    <t>FINALIZADO</t>
  </si>
  <si>
    <t>EN PROCESO</t>
  </si>
  <si>
    <t>nombre</t>
  </si>
  <si>
    <t>cantidad</t>
  </si>
  <si>
    <t>kardex</t>
  </si>
  <si>
    <t>Items</t>
  </si>
  <si>
    <t>fecha</t>
  </si>
  <si>
    <t>factor</t>
  </si>
  <si>
    <t>producto</t>
  </si>
  <si>
    <t>documento</t>
  </si>
  <si>
    <t>numdocumento</t>
  </si>
  <si>
    <t>saldo</t>
  </si>
  <si>
    <t>saldo_anterior</t>
  </si>
  <si>
    <t>Egresos</t>
  </si>
  <si>
    <t>departamento</t>
  </si>
  <si>
    <t>solicitado_por</t>
  </si>
  <si>
    <t>autorizado_por</t>
  </si>
  <si>
    <t>observacion</t>
  </si>
  <si>
    <t>stock</t>
  </si>
  <si>
    <t>compra1</t>
  </si>
  <si>
    <t>compra2</t>
  </si>
  <si>
    <t>unitario</t>
  </si>
  <si>
    <t>total</t>
  </si>
  <si>
    <t>costo promedio</t>
  </si>
  <si>
    <t>venta1</t>
  </si>
  <si>
    <t>udm</t>
  </si>
  <si>
    <t>Grupos</t>
  </si>
  <si>
    <t>cta contable</t>
  </si>
  <si>
    <t>Compras</t>
  </si>
  <si>
    <t>FORMULARIO DE AJUSTES INDIVIDUAL</t>
  </si>
  <si>
    <t xml:space="preserve">POSTERIOR </t>
  </si>
  <si>
    <t>VENTAS A EMPLEADOS</t>
  </si>
  <si>
    <t>DESCUENTOS POR ROL DE PAGOS</t>
  </si>
  <si>
    <t>ciudad</t>
  </si>
  <si>
    <t>descripcion</t>
  </si>
  <si>
    <t>presupuesto</t>
  </si>
  <si>
    <t>inicio</t>
  </si>
  <si>
    <t>finalizacion</t>
  </si>
  <si>
    <t>director</t>
  </si>
  <si>
    <t>estado</t>
  </si>
  <si>
    <t>cliente</t>
  </si>
  <si>
    <t>tipo</t>
  </si>
  <si>
    <t>documentos anexos</t>
  </si>
  <si>
    <t>CANTIDAD</t>
  </si>
  <si>
    <t>TOTAL GENERAL</t>
  </si>
  <si>
    <t>RUBRO</t>
  </si>
  <si>
    <t>TOTAL</t>
  </si>
  <si>
    <t>asignar identificador de proyecto en cada asiento de diario en que se involucre</t>
  </si>
  <si>
    <t>el proceso debe vincular al iniciar el proyecto y desvincular al finalizar</t>
  </si>
  <si>
    <t>los vinculos creados van a permanecer en los asientos generados anclados al proyecto</t>
  </si>
  <si>
    <t>se podria asignar recursos mediante modulo de asignacion de recursos</t>
  </si>
  <si>
    <t>generacion de diarios</t>
  </si>
  <si>
    <t>agregando identificador en ingresos y egresos, habria que modificar formularios</t>
  </si>
  <si>
    <t>agregar campos en base de datos: proyecto, division</t>
  </si>
  <si>
    <t>crear proyectos</t>
  </si>
  <si>
    <t>consulta general de proyectos</t>
  </si>
  <si>
    <t>detalles de proyecto</t>
  </si>
  <si>
    <t>detalles de gastos</t>
  </si>
  <si>
    <t>obtener medios para calcular utilidad de un proyecto determinado</t>
  </si>
  <si>
    <t xml:space="preserve">*analizar posible consulta de ingresos generados a partir del proyecto para </t>
  </si>
  <si>
    <t>formularios basicos</t>
  </si>
  <si>
    <t>*la consulta de un proyecto determinado deberia arrojar grafico de gastos / ingresos</t>
  </si>
  <si>
    <t>*linea de tiempo sobre el proyecto</t>
  </si>
  <si>
    <t>DETALLE, PLANTEAMIENTO</t>
  </si>
  <si>
    <t>*asignar hitos medir cumplimiento</t>
  </si>
  <si>
    <t>REPORTES . KARDEX</t>
  </si>
  <si>
    <t>RECEPCION Y CONTROL DE CHEQUES POSTFECHADOS</t>
  </si>
  <si>
    <t>DISTRIBUIR INGRESOS DE CAJA GENERAL A BANCOS,BOVEDA</t>
  </si>
  <si>
    <t>CONSULTA DE PRODUCTOS VENTAS</t>
  </si>
  <si>
    <t>RESERVA DE PRODUCTOS, BAJO SOLICITUD</t>
  </si>
  <si>
    <t>#</t>
  </si>
  <si>
    <t>A desarrollo</t>
  </si>
  <si>
    <t>CENTRO DE COSTO</t>
  </si>
  <si>
    <t>CRM</t>
  </si>
  <si>
    <t>IMPORTACIONES</t>
  </si>
  <si>
    <t>DEVOLUCIONES / RMA (IMPORTACIONES)</t>
  </si>
  <si>
    <t>considerar 2: productos / contable</t>
  </si>
  <si>
    <t>ACCESOS RAPIDOS</t>
  </si>
  <si>
    <t>revisar importaciones</t>
  </si>
  <si>
    <t>banco</t>
  </si>
  <si>
    <t>cuenta</t>
  </si>
  <si>
    <t>doc_referencia</t>
  </si>
  <si>
    <t>doc_numero</t>
  </si>
  <si>
    <t>fecha_ingreso</t>
  </si>
  <si>
    <t>fecha_vence</t>
  </si>
  <si>
    <t>fecha_cobro</t>
  </si>
  <si>
    <t>numcheque</t>
  </si>
  <si>
    <t>valor</t>
  </si>
  <si>
    <t>caja</t>
  </si>
  <si>
    <t>cheques posfechados</t>
  </si>
  <si>
    <t>↓</t>
  </si>
  <si>
    <t>estado_cheque</t>
  </si>
  <si>
    <t>Cheques</t>
  </si>
  <si>
    <t>Flujo</t>
  </si>
  <si>
    <t xml:space="preserve">REPORTE DE VENTAS </t>
  </si>
  <si>
    <t>postergaciones</t>
  </si>
  <si>
    <t>centro de costo</t>
  </si>
  <si>
    <t>auntonumerico</t>
  </si>
  <si>
    <t>nombre del centro de costo</t>
  </si>
  <si>
    <t>guayas</t>
  </si>
  <si>
    <t>provincia</t>
  </si>
  <si>
    <t>guayaquil</t>
  </si>
  <si>
    <t>proyecto/cc</t>
  </si>
  <si>
    <t>periodo presupuestario</t>
  </si>
  <si>
    <t>NO SELECCIONABLE DE TABLAS</t>
  </si>
  <si>
    <t>ACTIVO/EN PROCESO/FINALIZADO/CANCELADO</t>
  </si>
  <si>
    <t>RRHH</t>
  </si>
  <si>
    <t>alerta de vencimiento</t>
  </si>
  <si>
    <t>alerta de presupuesto</t>
  </si>
  <si>
    <t>true/false</t>
  </si>
  <si>
    <t>fecha_alerta_vencimiento</t>
  </si>
  <si>
    <t>monto_alerta_cumplimiento</t>
  </si>
  <si>
    <t>debitos_acumulados</t>
  </si>
  <si>
    <t>creditos_acumulados</t>
  </si>
  <si>
    <t>saldo_acumulado</t>
  </si>
  <si>
    <t xml:space="preserve">               MONITOR DE PAGOS</t>
  </si>
  <si>
    <t>CELULAR</t>
  </si>
  <si>
    <t>SUELDO</t>
  </si>
  <si>
    <t>CONSULTA DE CUENTAS POR PAGAR</t>
  </si>
  <si>
    <t>PROVEEDOR/ES</t>
  </si>
  <si>
    <t>CREAR UNA HERRAMIENTA DE CUENTAS POR PAGAR</t>
  </si>
  <si>
    <t>ID</t>
  </si>
  <si>
    <t>FECHA</t>
  </si>
  <si>
    <t>DOCUMENTO</t>
  </si>
  <si>
    <t>PROVEEDOR</t>
  </si>
  <si>
    <t>ABONO</t>
  </si>
  <si>
    <t>SALDO</t>
  </si>
  <si>
    <t>MONTO</t>
  </si>
  <si>
    <t xml:space="preserve"> TOTAL</t>
  </si>
  <si>
    <t>DESDE</t>
  </si>
  <si>
    <t>HASTA</t>
  </si>
  <si>
    <t>FECHAS</t>
  </si>
  <si>
    <t>BUSCAR</t>
  </si>
  <si>
    <t>RESULTADOS</t>
  </si>
  <si>
    <t>Pag 1 de 3</t>
  </si>
  <si>
    <t>OPCIONES</t>
  </si>
  <si>
    <t>CONSULTA CUENTAS POR PAGAR</t>
  </si>
  <si>
    <t>Filtrar</t>
  </si>
  <si>
    <t>Cancelar</t>
  </si>
  <si>
    <t>FAC-254001</t>
  </si>
  <si>
    <t>VALOR</t>
  </si>
  <si>
    <t>CUOTA</t>
  </si>
  <si>
    <t>CANCELADO</t>
  </si>
  <si>
    <t>POR VENCER</t>
  </si>
  <si>
    <t>NOMBRE</t>
  </si>
  <si>
    <t>INGRESOS</t>
  </si>
  <si>
    <t>EGRESOS</t>
  </si>
  <si>
    <t>PRESTAMOS</t>
  </si>
  <si>
    <t>PEPA</t>
  </si>
  <si>
    <t>RAFA</t>
  </si>
  <si>
    <t>TIPO</t>
  </si>
  <si>
    <t>AREA</t>
  </si>
  <si>
    <t>ACT-FAC</t>
  </si>
  <si>
    <t>000212254</t>
  </si>
  <si>
    <t>FAC</t>
  </si>
  <si>
    <t>000025452</t>
  </si>
  <si>
    <t>TIPO COMPRA</t>
  </si>
  <si>
    <t>PDF</t>
  </si>
  <si>
    <t>DETALLE</t>
  </si>
  <si>
    <t>Fecha</t>
  </si>
  <si>
    <t>Id</t>
  </si>
  <si>
    <t>Documento</t>
  </si>
  <si>
    <t>Proveedor</t>
  </si>
  <si>
    <t>Detalle</t>
  </si>
  <si>
    <t>Monto</t>
  </si>
  <si>
    <t>Abono</t>
  </si>
  <si>
    <t>Saldo</t>
  </si>
  <si>
    <t>Estado</t>
  </si>
  <si>
    <t>Opciones</t>
  </si>
  <si>
    <t>Fechas</t>
  </si>
  <si>
    <t>Imprimir</t>
  </si>
  <si>
    <t>Exportar</t>
  </si>
  <si>
    <t>CARTIMEX</t>
  </si>
  <si>
    <t>FAC-0025452</t>
  </si>
  <si>
    <t>Compra pcs</t>
  </si>
  <si>
    <t>Por vencer</t>
  </si>
  <si>
    <t>FAC-0087888</t>
  </si>
  <si>
    <t>COMPUTRON</t>
  </si>
  <si>
    <t>Compra mouse</t>
  </si>
  <si>
    <t>Vencido</t>
  </si>
  <si>
    <t>FAC-0911125</t>
  </si>
  <si>
    <t>Cancelado</t>
  </si>
  <si>
    <t>Inventarios</t>
  </si>
  <si>
    <t>Proyectores</t>
  </si>
  <si>
    <t>CONCEPTO</t>
  </si>
  <si>
    <t>ACTIVO</t>
  </si>
  <si>
    <t>Cartimex S.A. - FAC-0025452 - Compra de computadores</t>
  </si>
  <si>
    <t>DESCRIPCION</t>
  </si>
  <si>
    <t>CH.12323 CTA CTE PICHINCHA</t>
  </si>
  <si>
    <t>RUC</t>
  </si>
  <si>
    <t>170225422001</t>
  </si>
  <si>
    <t>CARTIMEX S.A.</t>
  </si>
  <si>
    <t>0021450</t>
  </si>
  <si>
    <t>CUPO</t>
  </si>
  <si>
    <t>CREDITO</t>
  </si>
  <si>
    <t>APROBADO</t>
  </si>
  <si>
    <t>DIRECCION</t>
  </si>
  <si>
    <t>TELEFONO</t>
  </si>
  <si>
    <t>EMAIL</t>
  </si>
  <si>
    <t>Descripcion</t>
  </si>
  <si>
    <t>Cartimex .- Compra pcs</t>
  </si>
  <si>
    <t>Activo</t>
  </si>
  <si>
    <t>empleado</t>
  </si>
  <si>
    <t>monto</t>
  </si>
  <si>
    <t>tasaInteres</t>
  </si>
  <si>
    <t>Interes</t>
  </si>
  <si>
    <t>montoTotal</t>
  </si>
  <si>
    <t>Cuotas</t>
  </si>
  <si>
    <t>CuotasMes</t>
  </si>
  <si>
    <t>id_prestamos</t>
  </si>
  <si>
    <t>cuota</t>
  </si>
  <si>
    <t>fechaVence</t>
  </si>
  <si>
    <t>cuotaMes</t>
  </si>
  <si>
    <t>RETENCION</t>
  </si>
  <si>
    <t>PROBAR</t>
  </si>
  <si>
    <t>FALTA TABLA DE IMPUESTOS</t>
  </si>
  <si>
    <t>AL CIERRE DE CAJA GENERAL</t>
  </si>
  <si>
    <t>CONSULTA DE CHEQUES</t>
  </si>
  <si>
    <t>BANCO CONTRA BANCO</t>
  </si>
  <si>
    <t>FAC9855</t>
  </si>
  <si>
    <t>M,ONTO</t>
  </si>
  <si>
    <t>NOTA DE CREDITO</t>
  </si>
  <si>
    <t>SALDOS A FAVOR</t>
  </si>
  <si>
    <t>AMPLIAR NATHALY ESTACIO Y LAURITA</t>
  </si>
  <si>
    <t>REVISAR TASAS SEGÚN TARJETAS</t>
  </si>
  <si>
    <t>NDC-58775</t>
  </si>
  <si>
    <t>DIARIO</t>
  </si>
  <si>
    <t>NUMERO</t>
  </si>
  <si>
    <t>0001244</t>
  </si>
  <si>
    <t>FECHA: 01/01/2021</t>
  </si>
  <si>
    <t>CUENTA</t>
  </si>
  <si>
    <t>Cuenta</t>
  </si>
  <si>
    <t>Codigo</t>
  </si>
  <si>
    <t>Debe</t>
  </si>
  <si>
    <t>Haber</t>
  </si>
  <si>
    <t>2.1.05.03.0011</t>
  </si>
  <si>
    <t>Proveedores varios</t>
  </si>
  <si>
    <t>1.01.01.02.001</t>
  </si>
  <si>
    <t>Banco Pichincha</t>
  </si>
  <si>
    <t>Sumas</t>
  </si>
  <si>
    <t>Pag 1 de 1</t>
  </si>
  <si>
    <t>Valor</t>
  </si>
  <si>
    <t>Referencia</t>
  </si>
  <si>
    <t>Tipo</t>
  </si>
  <si>
    <t>01254</t>
  </si>
  <si>
    <t>RTC</t>
  </si>
  <si>
    <t>CDE</t>
  </si>
  <si>
    <t>Retencion FAC:01254</t>
  </si>
  <si>
    <t>CARTIMEX: Pago FAC:01254</t>
  </si>
  <si>
    <t>01288</t>
  </si>
  <si>
    <t>Retencion FAC:01288</t>
  </si>
  <si>
    <t>CARTIMEX: Pago FAC:01288</t>
  </si>
  <si>
    <t>00555</t>
  </si>
  <si>
    <t>00773</t>
  </si>
  <si>
    <t>00599</t>
  </si>
  <si>
    <t>01315</t>
  </si>
  <si>
    <t>CARTIMEX FAC:01254</t>
  </si>
  <si>
    <t>CARTIMEX FAC:01288</t>
  </si>
  <si>
    <t>DEUDAS VS PAGOS</t>
  </si>
  <si>
    <t>BENEFICIARIO</t>
  </si>
  <si>
    <t>FECHA EMISION</t>
  </si>
  <si>
    <t>FECHA COBRO</t>
  </si>
  <si>
    <t>CHEQUE NUMERO</t>
  </si>
  <si>
    <t>FECHA VENCE</t>
  </si>
  <si>
    <t>CHEQUE</t>
  </si>
  <si>
    <t>EMISION</t>
  </si>
  <si>
    <t>COBRO</t>
  </si>
  <si>
    <t>VENCE</t>
  </si>
  <si>
    <t>PAGADO</t>
  </si>
  <si>
    <t>CTA. CTE. PICHINCHA 887556</t>
  </si>
  <si>
    <t>00987</t>
  </si>
  <si>
    <t>JUAN PIGUAVE</t>
  </si>
  <si>
    <t>FACT-5875 JUAN PIGUAVE</t>
  </si>
  <si>
    <t>00988</t>
  </si>
  <si>
    <t>00989</t>
  </si>
  <si>
    <t>EDUARDO GARCIA</t>
  </si>
  <si>
    <t>BONIFICACION EXTRA VENTAS</t>
  </si>
  <si>
    <t>FACT-5875 CARTIMEX 1/3</t>
  </si>
  <si>
    <t>GIRADO</t>
  </si>
  <si>
    <t>FACT-5875 CARTIMEX 2/3</t>
  </si>
  <si>
    <t>00990</t>
  </si>
  <si>
    <t>00991</t>
  </si>
  <si>
    <t>FACT-5875 CARTIMEX 3/3</t>
  </si>
  <si>
    <t>00992</t>
  </si>
  <si>
    <t>N/A</t>
  </si>
  <si>
    <t>CH:00992 ANULADO POR DAÑO</t>
  </si>
  <si>
    <t>ANULADO</t>
  </si>
  <si>
    <t>COMPROBANTES DE INGRESO</t>
  </si>
  <si>
    <t>COMPROBANTES DE EGRESO</t>
  </si>
  <si>
    <t>TRANSFERENCIAS ENTRE CUENTAS</t>
  </si>
  <si>
    <t>ORIGEN</t>
  </si>
  <si>
    <t>DESTINO</t>
  </si>
  <si>
    <t>CUENTA DE ORIGEN</t>
  </si>
  <si>
    <t>CUENTA DESTINO</t>
  </si>
  <si>
    <t>GUARDAR</t>
  </si>
  <si>
    <t>MODIFICAR</t>
  </si>
  <si>
    <t>CANCELAR</t>
  </si>
  <si>
    <t>HISTORIAL DE TRANSFERENCIAS</t>
  </si>
  <si>
    <t>TRANSACCION No.</t>
  </si>
  <si>
    <t>CLIENTE</t>
  </si>
  <si>
    <t>PRODUCTOS</t>
  </si>
  <si>
    <t>CODIGO</t>
  </si>
  <si>
    <t>DEVOLUCION</t>
  </si>
  <si>
    <t>PRECIO</t>
  </si>
  <si>
    <t>CAB012</t>
  </si>
  <si>
    <t>SWI033</t>
  </si>
  <si>
    <t>CABLE CAT 5e</t>
  </si>
  <si>
    <t>SWITCH ZYXEL</t>
  </si>
  <si>
    <t>CANTIDADES</t>
  </si>
  <si>
    <t>VENTA</t>
  </si>
  <si>
    <t>VALORES</t>
  </si>
  <si>
    <t>FACTURA DE VENTA</t>
  </si>
  <si>
    <t>001-001-125458</t>
  </si>
  <si>
    <t>POLAINOT</t>
  </si>
  <si>
    <t>TOTAL DEVOLUCION</t>
  </si>
  <si>
    <t>FECHA COMPRA</t>
  </si>
  <si>
    <t>FECHA ACTUAL</t>
  </si>
  <si>
    <t>TRANSFERENCIA</t>
  </si>
  <si>
    <t>EFECTIVO</t>
  </si>
  <si>
    <t>MEDIO DE DEVOLUCION</t>
  </si>
  <si>
    <t>DEVOLUCIONES EN VENTAS</t>
  </si>
  <si>
    <t>X</t>
  </si>
  <si>
    <t>CONSULTA DATOS</t>
  </si>
  <si>
    <t>NUMERO DOCUMENTO</t>
  </si>
  <si>
    <t>TIPO DOCUMENTO</t>
  </si>
  <si>
    <t>RUC CLIENTE</t>
  </si>
  <si>
    <t>NOMBRE DEL CLIENTE</t>
  </si>
  <si>
    <t>CAUSA</t>
  </si>
  <si>
    <t>GARANTIA</t>
  </si>
  <si>
    <t>NOTA</t>
  </si>
  <si>
    <t>001-001-0000578</t>
  </si>
  <si>
    <t>periodo_desde</t>
  </si>
  <si>
    <t>periodo_hasta</t>
  </si>
  <si>
    <t>utilidad</t>
  </si>
  <si>
    <t>venta_bruta</t>
  </si>
  <si>
    <t>utilidad_bruta</t>
  </si>
  <si>
    <t>meta_desde</t>
  </si>
  <si>
    <t>meta_hasta</t>
  </si>
  <si>
    <t>tipo_comision</t>
  </si>
  <si>
    <t>porcentaje</t>
  </si>
  <si>
    <t>perfil</t>
  </si>
  <si>
    <t>comisiones en ventas</t>
  </si>
  <si>
    <t>metas de ventas</t>
  </si>
  <si>
    <t>sobre factura emitida hasta X dias y unicamente canceladas en su totalidad</t>
  </si>
  <si>
    <t>60 dias</t>
  </si>
  <si>
    <t>bruta</t>
  </si>
  <si>
    <t>365 dias</t>
  </si>
  <si>
    <t>5.2.1.2</t>
  </si>
  <si>
    <t xml:space="preserve">            Administrativos</t>
  </si>
  <si>
    <t>5.2.1.2.1</t>
  </si>
  <si>
    <t xml:space="preserve">                Sueldos Unificados Adm.</t>
  </si>
  <si>
    <t>5.2.1.2.2</t>
  </si>
  <si>
    <t xml:space="preserve">                Sobretiempos Adm.</t>
  </si>
  <si>
    <t>5.2.1.2.3</t>
  </si>
  <si>
    <t xml:space="preserve">                Gratificaciones Adm.</t>
  </si>
  <si>
    <t>5.2.1.2.4</t>
  </si>
  <si>
    <t xml:space="preserve">                Alimentación Adm.</t>
  </si>
  <si>
    <t>5.2.1.2.5</t>
  </si>
  <si>
    <t xml:space="preserve">                Aportes Patronales al IESS Adm.</t>
  </si>
  <si>
    <t>5.2.1.2.6</t>
  </si>
  <si>
    <t xml:space="preserve">                Secap - Iece Adm.</t>
  </si>
  <si>
    <t>5.2.1.2.7</t>
  </si>
  <si>
    <t xml:space="preserve">                Fondos de Reserva Adm.</t>
  </si>
  <si>
    <t>5.2.1.2.8</t>
  </si>
  <si>
    <t xml:space="preserve">                Décimo Tercer Sueldo Adm.</t>
  </si>
  <si>
    <t>5.2.1.2.9</t>
  </si>
  <si>
    <t xml:space="preserve">                Décimo Cuarto Sueldo Adm.</t>
  </si>
  <si>
    <t>5.2.1.2.10</t>
  </si>
  <si>
    <t xml:space="preserve">                Vacaciones Adm.</t>
  </si>
  <si>
    <t>5.2.1.2.13</t>
  </si>
  <si>
    <t xml:space="preserve">                Honorarios Profesionales Adm.</t>
  </si>
  <si>
    <t>5.2.1.3</t>
  </si>
  <si>
    <t xml:space="preserve">            Gastos Operativos</t>
  </si>
  <si>
    <t>5.2.1.3.1</t>
  </si>
  <si>
    <t xml:space="preserve">                Sueldos Unificados Ope.</t>
  </si>
  <si>
    <t>5.2.1.3.4</t>
  </si>
  <si>
    <t xml:space="preserve">                Alimentación Ope.</t>
  </si>
  <si>
    <t>5.2.1.3.5</t>
  </si>
  <si>
    <t xml:space="preserve">                Aportes Patronales al IESS Ope.</t>
  </si>
  <si>
    <t>5.2.1.3.7</t>
  </si>
  <si>
    <t xml:space="preserve">                Fondos de Reserva Ope</t>
  </si>
  <si>
    <t>5.2.1.3.8</t>
  </si>
  <si>
    <t xml:space="preserve">                Decimo Tercer Sueldo Ope</t>
  </si>
  <si>
    <t>5.2.1.3.9</t>
  </si>
  <si>
    <t xml:space="preserve">                Decimo Cuarto Sueldo Ope.</t>
  </si>
  <si>
    <t>5.2.1.3.13</t>
  </si>
  <si>
    <t xml:space="preserve">                Honorarios Profesionales Ope.</t>
  </si>
  <si>
    <t>5.2.1.3.14</t>
  </si>
  <si>
    <t xml:space="preserve">                Servicios Contratados Ope.</t>
  </si>
  <si>
    <t>5.2.1.3.16</t>
  </si>
  <si>
    <t xml:space="preserve">                Atencion a clientes Ope.</t>
  </si>
  <si>
    <t>5.2.1.3.17</t>
  </si>
  <si>
    <t xml:space="preserve">                Mantenimiento de Equipos Ope.</t>
  </si>
  <si>
    <t>5.2.1.3.18</t>
  </si>
  <si>
    <t xml:space="preserve">                Mantenimiento de Vehiculos Ope.</t>
  </si>
  <si>
    <t>5.2.1.3.19</t>
  </si>
  <si>
    <t xml:space="preserve">                Arriendos Ope.</t>
  </si>
  <si>
    <t>5.2.1.3.20</t>
  </si>
  <si>
    <t xml:space="preserve">                Comisiones Ope.</t>
  </si>
  <si>
    <t>5.2.1.3.21</t>
  </si>
  <si>
    <t xml:space="preserve">                Publicidad y Promocion Ope.</t>
  </si>
  <si>
    <t>Rubro</t>
  </si>
  <si>
    <t>Partida</t>
  </si>
  <si>
    <t>Presupuesto</t>
  </si>
  <si>
    <t>Consumo</t>
  </si>
  <si>
    <t>2001</t>
  </si>
  <si>
    <t>2004</t>
  </si>
  <si>
    <t>2005</t>
  </si>
  <si>
    <t>2007</t>
  </si>
  <si>
    <t>2008</t>
  </si>
  <si>
    <t>2009</t>
  </si>
  <si>
    <t>2006</t>
  </si>
  <si>
    <t>2010</t>
  </si>
  <si>
    <t>2011</t>
  </si>
  <si>
    <t>2012</t>
  </si>
  <si>
    <t>2013</t>
  </si>
  <si>
    <t>2014</t>
  </si>
  <si>
    <t>2015</t>
  </si>
  <si>
    <t>2016</t>
  </si>
  <si>
    <t>EN LOS INGRESOS SE DEBE CONSIDERAR LA FACTURACION AL CLIENTE RELACIONADO</t>
  </si>
  <si>
    <t>vendedores</t>
  </si>
  <si>
    <t>empleado_id</t>
  </si>
  <si>
    <t>comision</t>
  </si>
  <si>
    <t>meta</t>
  </si>
  <si>
    <t>calculo de comisiones</t>
  </si>
  <si>
    <t>ingresar rangos de fecha</t>
  </si>
  <si>
    <t>generar reporte considerando las politicas respectivas</t>
  </si>
  <si>
    <t>facturas</t>
  </si>
  <si>
    <t>ingresos</t>
  </si>
  <si>
    <t>pago maximo</t>
  </si>
  <si>
    <t>porcentaje pagado</t>
  </si>
  <si>
    <t>docutipo</t>
  </si>
  <si>
    <t>docunumero</t>
  </si>
  <si>
    <t>proveedor</t>
  </si>
  <si>
    <t>pais</t>
  </si>
  <si>
    <t>Cabecera</t>
  </si>
  <si>
    <t>pagado</t>
  </si>
  <si>
    <t>anulado</t>
  </si>
  <si>
    <t>id_compras</t>
  </si>
  <si>
    <t>secuencia</t>
  </si>
  <si>
    <t>id_item</t>
  </si>
  <si>
    <t>incoterm</t>
  </si>
  <si>
    <t>según sea hay gastos o no</t>
  </si>
  <si>
    <t>IMPORTACION</t>
  </si>
  <si>
    <t>FOB</t>
  </si>
  <si>
    <t>partida_codigo</t>
  </si>
  <si>
    <t>partida_porcentaje</t>
  </si>
  <si>
    <t>peso</t>
  </si>
  <si>
    <t>volumen</t>
  </si>
  <si>
    <t>transporte_porcentaje</t>
  </si>
  <si>
    <t>transporte_valor</t>
  </si>
  <si>
    <t>calcular pedido</t>
  </si>
  <si>
    <t>orden de compra</t>
  </si>
  <si>
    <t>registro de pedido</t>
  </si>
  <si>
    <t>opcional</t>
  </si>
  <si>
    <t>opcional a partir de orden de compra</t>
  </si>
  <si>
    <t>agregar gastos al pedido</t>
  </si>
  <si>
    <t>se genera cuenta por pagar contra importaciones en transito</t>
  </si>
  <si>
    <t>fecha_llegada</t>
  </si>
  <si>
    <t>seguro_sino</t>
  </si>
  <si>
    <t>se agrega cantidades a stock en transito</t>
  </si>
  <si>
    <t>PEDIDO</t>
  </si>
  <si>
    <t>dias</t>
  </si>
  <si>
    <t>recursos</t>
  </si>
  <si>
    <t>produccion dia</t>
  </si>
  <si>
    <t>dias requeridos</t>
  </si>
  <si>
    <t>clasificar</t>
  </si>
  <si>
    <t>digitalizar</t>
  </si>
  <si>
    <t>total dia</t>
  </si>
  <si>
    <t>indexar</t>
  </si>
  <si>
    <t>desempaste</t>
  </si>
  <si>
    <t>empastado</t>
  </si>
  <si>
    <t>gasto x recurso</t>
  </si>
  <si>
    <t>gasto x dia</t>
  </si>
  <si>
    <t>gasto total</t>
  </si>
  <si>
    <t>carillas</t>
  </si>
  <si>
    <t>estimado x libro</t>
  </si>
  <si>
    <t>libros</t>
  </si>
  <si>
    <t>Total_FOB</t>
  </si>
  <si>
    <t>Total_Seguro</t>
  </si>
  <si>
    <t>Total_Transporte</t>
  </si>
  <si>
    <t>Total_Gastos</t>
  </si>
  <si>
    <t>Total_General</t>
  </si>
  <si>
    <t>tipo de documento</t>
  </si>
  <si>
    <t>numero de documento</t>
  </si>
  <si>
    <t>fecha de pedido</t>
  </si>
  <si>
    <t>PEDIDOS</t>
  </si>
  <si>
    <t>Numero de Pedido</t>
  </si>
  <si>
    <t>codigo de proveedor</t>
  </si>
  <si>
    <t>pais de compra</t>
  </si>
  <si>
    <t>fecha aproximada</t>
  </si>
  <si>
    <t>indica si el pedido esta cancelado</t>
  </si>
  <si>
    <t>indica si el pedido esta anulado</t>
  </si>
  <si>
    <t>indica si esta asegurado</t>
  </si>
  <si>
    <t>porcentaje sobre el total de la importacion</t>
  </si>
  <si>
    <t>total costo FOB</t>
  </si>
  <si>
    <t>valor del seguro</t>
  </si>
  <si>
    <t>total del transporte</t>
  </si>
  <si>
    <t>total gastos directos</t>
  </si>
  <si>
    <t>total general del pedido</t>
  </si>
  <si>
    <t>numero de pedido</t>
  </si>
  <si>
    <t>secuencial</t>
  </si>
  <si>
    <t>codigo de producto</t>
  </si>
  <si>
    <t xml:space="preserve">cantidad </t>
  </si>
  <si>
    <t>costo FOB</t>
  </si>
  <si>
    <t>partida arancelaria</t>
  </si>
  <si>
    <t>porcentaje aplicable</t>
  </si>
  <si>
    <t>peso en Kg</t>
  </si>
  <si>
    <t>volumen en m3</t>
  </si>
  <si>
    <t>valor del transporte</t>
  </si>
  <si>
    <t>FOB+transporte+seguro+arancel</t>
  </si>
  <si>
    <t>declaracion aduanera de importacion</t>
  </si>
  <si>
    <t>puerto_embarque</t>
  </si>
  <si>
    <t>puerto_destino</t>
  </si>
  <si>
    <t>tipo_transporte</t>
  </si>
  <si>
    <t>forma_pago</t>
  </si>
  <si>
    <t>forma de pago</t>
  </si>
  <si>
    <t>total abonado al pedido</t>
  </si>
  <si>
    <t>saldo pendiente de pago</t>
  </si>
  <si>
    <t>aereo-maritimo-terrestre</t>
  </si>
  <si>
    <t>contenedor_tipo</t>
  </si>
  <si>
    <t>contenedor_tamaño</t>
  </si>
  <si>
    <t>contenedor_cantidad</t>
  </si>
  <si>
    <t>contenido</t>
  </si>
  <si>
    <t>numero_inspeccion</t>
  </si>
  <si>
    <t>numero_BL</t>
  </si>
  <si>
    <t>bodega</t>
  </si>
  <si>
    <t>nombre_transporte</t>
  </si>
  <si>
    <t>buque-avion</t>
  </si>
  <si>
    <t>m3</t>
  </si>
  <si>
    <t>kg</t>
  </si>
  <si>
    <t>contenedor_capacidad</t>
  </si>
  <si>
    <t>anulado-pendiente-liquidado</t>
  </si>
  <si>
    <t>observaciones</t>
  </si>
  <si>
    <t>id_importacion</t>
  </si>
  <si>
    <t>id_pedido</t>
  </si>
  <si>
    <t>fecha de emision</t>
  </si>
  <si>
    <t>fecha aproximada de arribo</t>
  </si>
  <si>
    <t>pais de embarque</t>
  </si>
  <si>
    <t>numero de contenedores</t>
  </si>
  <si>
    <t>capacidad total en m3</t>
  </si>
  <si>
    <t>se genera asiento contable importaciones en transito contra inventario</t>
  </si>
  <si>
    <t>al momento de recibir la mercaderia</t>
  </si>
  <si>
    <t>Costo_Total_Unitario</t>
  </si>
  <si>
    <t>valor_total/cantidad</t>
  </si>
  <si>
    <t>cantidad x FOB</t>
  </si>
  <si>
    <t>costo_sin_gastos</t>
  </si>
  <si>
    <t>costo_con_gastos</t>
  </si>
  <si>
    <t>gastos_valor</t>
  </si>
  <si>
    <t>Costo_sin_gastos + gastos_valor</t>
  </si>
  <si>
    <t>CALCULO DE TRANSPORTE</t>
  </si>
  <si>
    <t>importacion: Contenido</t>
  </si>
  <si>
    <t>al agregar pedido se debera acumulando el contenido en m3 en cabecera</t>
  </si>
  <si>
    <t>en m3 o Kg</t>
  </si>
  <si>
    <t>m3 / Kg</t>
  </si>
  <si>
    <t>pedidos_cantidad</t>
  </si>
  <si>
    <t>pedidos_total_fob</t>
  </si>
  <si>
    <t>pedidos_total_seguro</t>
  </si>
  <si>
    <t>pedidos_total_gastos</t>
  </si>
  <si>
    <t>pedidos_total_general</t>
  </si>
  <si>
    <t>pendiente-aprobado-facturado</t>
  </si>
  <si>
    <t>fob</t>
  </si>
  <si>
    <t>seguro</t>
  </si>
  <si>
    <t>transporte</t>
  </si>
  <si>
    <t>arancel</t>
  </si>
  <si>
    <t>gastos</t>
  </si>
  <si>
    <t>gastor origen</t>
  </si>
  <si>
    <t>costo</t>
  </si>
  <si>
    <t>FACTURA EJEMPLO</t>
  </si>
  <si>
    <t>item</t>
  </si>
  <si>
    <t>precio</t>
  </si>
  <si>
    <t>cable</t>
  </si>
  <si>
    <t>cpu</t>
  </si>
  <si>
    <t>celular</t>
  </si>
  <si>
    <t>volumen cm</t>
  </si>
  <si>
    <t>peso total</t>
  </si>
  <si>
    <t>unidad</t>
  </si>
  <si>
    <t>m3 total</t>
  </si>
  <si>
    <t>peso en kilos</t>
  </si>
  <si>
    <t>Volumen</t>
  </si>
  <si>
    <t>Total Pedido</t>
  </si>
  <si>
    <t>Total m3</t>
  </si>
  <si>
    <t>Total Kg</t>
  </si>
  <si>
    <t>Pedido</t>
  </si>
  <si>
    <t>Seguro</t>
  </si>
  <si>
    <t>Transporte</t>
  </si>
  <si>
    <t>Productos</t>
  </si>
  <si>
    <t>Cable</t>
  </si>
  <si>
    <t>Cpu</t>
  </si>
  <si>
    <t>Celular</t>
  </si>
  <si>
    <t>Total</t>
  </si>
  <si>
    <t>Unidades</t>
  </si>
  <si>
    <t>Base para arancel</t>
  </si>
  <si>
    <t>Peso</t>
  </si>
  <si>
    <t>Costo</t>
  </si>
  <si>
    <t>Arancel</t>
  </si>
  <si>
    <t>Tasa</t>
  </si>
  <si>
    <t>Valor U</t>
  </si>
  <si>
    <t>Costo antes de Gastos</t>
  </si>
  <si>
    <t>Porcentaje</t>
  </si>
  <si>
    <t>Base</t>
  </si>
  <si>
    <t>Fondinfa</t>
  </si>
  <si>
    <t>Bodega</t>
  </si>
  <si>
    <t>Gastos Adicionales</t>
  </si>
  <si>
    <t>iva</t>
  </si>
  <si>
    <t>Costo total antes gasto</t>
  </si>
  <si>
    <t>TipoCosteo</t>
  </si>
  <si>
    <t>Kilógramo</t>
  </si>
  <si>
    <t>Toneladas</t>
  </si>
  <si>
    <t>Onza</t>
  </si>
  <si>
    <t>Libra</t>
  </si>
  <si>
    <t>L. Ton</t>
  </si>
  <si>
    <t>Sh. Ton</t>
  </si>
  <si>
    <t>Ton. Métrica</t>
  </si>
  <si>
    <t>Long Ton</t>
  </si>
  <si>
    <t>Short Ton</t>
  </si>
  <si>
    <t>Metro Cúbico</t>
  </si>
  <si>
    <t>Litro</t>
  </si>
  <si>
    <t>Pie Cúbico</t>
  </si>
  <si>
    <t>Magnitud</t>
  </si>
  <si>
    <t>UDM</t>
  </si>
  <si>
    <t>UDFfinal</t>
  </si>
  <si>
    <t>Factor</t>
  </si>
  <si>
    <t>lb</t>
  </si>
  <si>
    <t>g</t>
  </si>
  <si>
    <t>Inicial</t>
  </si>
  <si>
    <t>Final</t>
  </si>
  <si>
    <t>Kg</t>
  </si>
  <si>
    <t>oz</t>
  </si>
  <si>
    <t>tn</t>
  </si>
  <si>
    <t>@</t>
  </si>
  <si>
    <t>q</t>
  </si>
  <si>
    <t>f</t>
  </si>
  <si>
    <t>m</t>
  </si>
  <si>
    <t>d</t>
  </si>
  <si>
    <t>01234</t>
  </si>
  <si>
    <t>000001234</t>
  </si>
  <si>
    <t>CHINCHULANCHA</t>
  </si>
  <si>
    <t>001-123-0000784</t>
  </si>
  <si>
    <t>CHINA</t>
  </si>
  <si>
    <t>INCOTERM</t>
  </si>
  <si>
    <t>GASTOS DE ORIGEN</t>
  </si>
  <si>
    <t>IMPORTACIONES: PEDIDOS</t>
  </si>
  <si>
    <t>PART No</t>
  </si>
  <si>
    <t>CPU</t>
  </si>
  <si>
    <t>CABLE CAT 6</t>
  </si>
  <si>
    <t>u</t>
  </si>
  <si>
    <t>PESO</t>
  </si>
  <si>
    <t>VOLUMEN</t>
  </si>
  <si>
    <t>PESO (Kg)</t>
  </si>
  <si>
    <t>VOLUMEN m3</t>
  </si>
  <si>
    <t>LLEGADA</t>
  </si>
  <si>
    <t>PENDIENTE</t>
  </si>
  <si>
    <t>SALIR</t>
  </si>
  <si>
    <t>IMPORTACIONES: LIQUIDACIONES</t>
  </si>
  <si>
    <t>PUERTO LLEGADA</t>
  </si>
  <si>
    <t>PUERTO</t>
  </si>
  <si>
    <t>EMBARQUE</t>
  </si>
  <si>
    <t>TRANSPORTE</t>
  </si>
  <si>
    <t>CONTENEDORES</t>
  </si>
  <si>
    <t>CONTENIDO</t>
  </si>
  <si>
    <t>INSPECCION</t>
  </si>
  <si>
    <t>BODEGA</t>
  </si>
  <si>
    <t>PAIS</t>
  </si>
  <si>
    <t>B/L</t>
  </si>
  <si>
    <t>01233</t>
  </si>
  <si>
    <t>ARANCEL</t>
  </si>
  <si>
    <t>ITEM</t>
  </si>
  <si>
    <t>CABLE CAT 5E</t>
  </si>
  <si>
    <t>CHIFA</t>
  </si>
  <si>
    <t>PTO MARITIMO</t>
  </si>
  <si>
    <t>NAVIERO</t>
  </si>
  <si>
    <t>PARTIDA</t>
  </si>
  <si>
    <t>DETALLE DE PEDIDOS</t>
  </si>
  <si>
    <t>TASA</t>
  </si>
  <si>
    <t>INVOICE</t>
  </si>
  <si>
    <t>FCL</t>
  </si>
  <si>
    <t>LCL</t>
  </si>
  <si>
    <t>LOW CONTAINER LOAD</t>
  </si>
  <si>
    <t>TIPO CARGA</t>
  </si>
  <si>
    <t>BUQUE</t>
  </si>
  <si>
    <t>TORTUGA</t>
  </si>
  <si>
    <t>FULL LOAD CONTAINTER</t>
  </si>
  <si>
    <t>dimensiones</t>
  </si>
  <si>
    <t>10 pies</t>
  </si>
  <si>
    <t>CAPACIDAD</t>
  </si>
  <si>
    <t>CHUN LEE</t>
  </si>
  <si>
    <t>BRUCE LEE</t>
  </si>
  <si>
    <t>COMPRA</t>
  </si>
  <si>
    <t>GASTOS</t>
  </si>
  <si>
    <t>ISD</t>
  </si>
  <si>
    <t>FODINFA</t>
  </si>
  <si>
    <t>BASE</t>
  </si>
  <si>
    <t>LOCAL</t>
  </si>
  <si>
    <t>G. ORIGEN</t>
  </si>
  <si>
    <t>IMPUESTOS</t>
  </si>
  <si>
    <t>PORCENTAJE</t>
  </si>
  <si>
    <t>DETALLE DE IMPUESTOS</t>
  </si>
  <si>
    <t>IMPUESTO</t>
  </si>
  <si>
    <t>ICE</t>
  </si>
  <si>
    <t>VALOR %</t>
  </si>
  <si>
    <t>SALVA</t>
  </si>
  <si>
    <t>PROPORCION</t>
  </si>
  <si>
    <t>COSTO TRANSPORTE</t>
  </si>
  <si>
    <t>TOTALES</t>
  </si>
  <si>
    <t>FACTOR</t>
  </si>
  <si>
    <t>FACTOR DE CALCULO</t>
  </si>
  <si>
    <t>MONTOS BASE</t>
  </si>
  <si>
    <t>%</t>
  </si>
  <si>
    <t>COSTO</t>
  </si>
  <si>
    <t>UNITARIO</t>
  </si>
  <si>
    <t>PRECIO+SEGURO+TRANSPORTE</t>
  </si>
  <si>
    <t>2. Fórmula de cálculo:</t>
  </si>
  <si>
    <t>3. Valor ExAduana= CIF+ ADValorem + Tasas.</t>
  </si>
  <si>
    <r>
      <t>1. Base imponible para el cálculo del </t>
    </r>
    <r>
      <rPr>
        <b/>
        <sz val="10"/>
        <color rgb="FF202124"/>
        <rFont val="Arial"/>
        <family val="2"/>
      </rPr>
      <t>ICE</t>
    </r>
    <r>
      <rPr>
        <sz val="10"/>
        <color rgb="FF202124"/>
        <rFont val="Arial"/>
        <family val="2"/>
      </rPr>
      <t>.</t>
    </r>
  </si>
  <si>
    <t>EXW</t>
  </si>
  <si>
    <t>FCA</t>
  </si>
  <si>
    <t>FAS</t>
  </si>
  <si>
    <t>CFR</t>
  </si>
  <si>
    <t>CIF</t>
  </si>
  <si>
    <t>CPT</t>
  </si>
  <si>
    <t>CIP</t>
  </si>
  <si>
    <t>DAP</t>
  </si>
  <si>
    <t>DPU</t>
  </si>
  <si>
    <t>DDP</t>
  </si>
  <si>
    <t>F</t>
  </si>
  <si>
    <t>D</t>
  </si>
  <si>
    <t>S</t>
  </si>
  <si>
    <t>N</t>
  </si>
  <si>
    <t>FODINFA (0,5%)</t>
  </si>
  <si>
    <t>GASTOS DE IMPORTACION</t>
  </si>
  <si>
    <t>OBLIGATORIO</t>
  </si>
  <si>
    <t>GASTOS IMPORTACIONES</t>
  </si>
  <si>
    <t>TABLA DE GASTOS</t>
  </si>
  <si>
    <t>CLASE</t>
  </si>
  <si>
    <t>VARIOS</t>
  </si>
  <si>
    <t>0000000001</t>
  </si>
  <si>
    <t>APLICA</t>
  </si>
  <si>
    <t>CUENTA CONTABLE</t>
  </si>
  <si>
    <t>DAI</t>
  </si>
  <si>
    <t>AGREGAR</t>
  </si>
  <si>
    <t>ANEXOS</t>
  </si>
  <si>
    <t>T/F</t>
  </si>
  <si>
    <t>LIQUIDACION</t>
  </si>
  <si>
    <t>ORIGEN SOLO SI ES PEDIDO</t>
  </si>
  <si>
    <t>LIQUIDACION SOLO GASTOS LOCALES</t>
  </si>
  <si>
    <t>IVA</t>
  </si>
  <si>
    <t>234234324</t>
  </si>
  <si>
    <t>TRANSPORTE CONTAINER</t>
  </si>
  <si>
    <t>ESTIBADORES</t>
  </si>
  <si>
    <t>COMPROBANTE</t>
  </si>
  <si>
    <t>SUBTOTAL</t>
  </si>
  <si>
    <t>% IVA</t>
  </si>
  <si>
    <t>origen</t>
  </si>
  <si>
    <t>puerto origen</t>
  </si>
  <si>
    <t>puerto llegada</t>
  </si>
  <si>
    <t>fecha llegada</t>
  </si>
  <si>
    <t>tipo de carga</t>
  </si>
  <si>
    <t>contenedores</t>
  </si>
  <si>
    <t>inspeccion</t>
  </si>
  <si>
    <t>BL</t>
  </si>
  <si>
    <t>capacidad</t>
  </si>
  <si>
    <t>importacion_id</t>
  </si>
  <si>
    <t>pedido_id</t>
  </si>
  <si>
    <t>item_id</t>
  </si>
  <si>
    <t>item_partida</t>
  </si>
  <si>
    <t>item_cantidad</t>
  </si>
  <si>
    <t>item_precio</t>
  </si>
  <si>
    <t>item_total</t>
  </si>
  <si>
    <t>item_peso</t>
  </si>
  <si>
    <t>item_volumen</t>
  </si>
  <si>
    <t>item_por_peso</t>
  </si>
  <si>
    <t>item_por_volumen</t>
  </si>
  <si>
    <t>item_por_costo</t>
  </si>
  <si>
    <t>item_gastos</t>
  </si>
  <si>
    <t>item_transporte</t>
  </si>
  <si>
    <t>item_seguro</t>
  </si>
  <si>
    <t>item_total_general</t>
  </si>
  <si>
    <t>importacion</t>
  </si>
  <si>
    <t>pedido - liquidacion</t>
  </si>
  <si>
    <t>DEBITOS</t>
  </si>
  <si>
    <t>CREDITOS</t>
  </si>
  <si>
    <t>Crear pedidos</t>
  </si>
  <si>
    <t>Cerrar Pedido</t>
  </si>
  <si>
    <t>Permite agregar gastos origen a pedido</t>
  </si>
  <si>
    <t>Realiza calculo de costos de productos</t>
  </si>
  <si>
    <t>El costeo se realizara mediante monto, volumen o peso</t>
  </si>
  <si>
    <t>Se genera cuenta por pagar al proveedor del pedido</t>
  </si>
  <si>
    <t>El pedido podrá ser vinculado a una Liquidacion de Importación</t>
  </si>
  <si>
    <t>Crear Importacion</t>
  </si>
  <si>
    <t>Estado inicial: Pedido en proceso</t>
  </si>
  <si>
    <t>Se asigna descripcion</t>
  </si>
  <si>
    <t>Se genera un iD único</t>
  </si>
  <si>
    <t>Se agregan todos los datos correspondientes a la importacion</t>
  </si>
  <si>
    <t>Estado inicial: En proceso</t>
  </si>
  <si>
    <t>Permite modificar y/o anular pedido</t>
  </si>
  <si>
    <t>Permite vincular pedidos en estado "cerrado"</t>
  </si>
  <si>
    <t>Se deberá seleccionar el metodo de costeo: volumen, peso, monto</t>
  </si>
  <si>
    <t>Permite agregar gastos locales</t>
  </si>
  <si>
    <t>Los calculos de costos se realizaran según el criterio del rubro: monto, peso, volumen</t>
  </si>
  <si>
    <t>Estado: Cerrado</t>
  </si>
  <si>
    <t>No admite vincular gastos de origen</t>
  </si>
  <si>
    <t>No permite agregar pedidos</t>
  </si>
  <si>
    <t>No admite vincular gastos locales</t>
  </si>
  <si>
    <t>Liquidar importacion</t>
  </si>
  <si>
    <t>Realiza calculo de costos de productos dentro del pedido</t>
  </si>
  <si>
    <t>Gastos</t>
  </si>
  <si>
    <t>Origen</t>
  </si>
  <si>
    <t>Verifica que el pedido no este cerrado</t>
  </si>
  <si>
    <t>Locales</t>
  </si>
  <si>
    <t>Verifica que la Importacion este en proceso</t>
  </si>
  <si>
    <t>Verifica rubros obligatorios</t>
  </si>
  <si>
    <t>Verifica registro completo de gastos obligatorios para proceder</t>
  </si>
  <si>
    <t>Jefferson Leon</t>
  </si>
  <si>
    <t>No responde</t>
  </si>
  <si>
    <t>Christian Aguirre</t>
  </si>
  <si>
    <t>24-08-2021 - 09:am</t>
  </si>
  <si>
    <t>Jesus Guzman</t>
  </si>
  <si>
    <t>23/8/2021 11:am</t>
  </si>
  <si>
    <t>Oswakdo Galan</t>
  </si>
  <si>
    <t>Entrevista</t>
  </si>
  <si>
    <t>Prueba</t>
  </si>
  <si>
    <t>Gerencia</t>
  </si>
  <si>
    <t>Observacion</t>
  </si>
  <si>
    <t>Cita</t>
  </si>
  <si>
    <t>20-08-21 02:pm</t>
  </si>
  <si>
    <t>Nombre</t>
  </si>
  <si>
    <t>En espera de nueva prueba</t>
  </si>
  <si>
    <t>Jose Pozo</t>
  </si>
  <si>
    <t>Entrevistado 2020</t>
  </si>
  <si>
    <t>Hojas de vida recibidas: Agosto 2021</t>
  </si>
  <si>
    <t>Cesar Flores</t>
  </si>
  <si>
    <t>No hay comunicación</t>
  </si>
  <si>
    <t>Aspiracion</t>
  </si>
  <si>
    <t>Crisitan Bravo</t>
  </si>
  <si>
    <t>No llego</t>
  </si>
  <si>
    <t>25-08-21 02:pm</t>
  </si>
  <si>
    <t>00002125</t>
  </si>
  <si>
    <t>NUMERO DE LIQUIDACION / PEDIDO</t>
  </si>
  <si>
    <t>pedidos_total_transporte</t>
  </si>
  <si>
    <t>ACUMULA GASTO</t>
  </si>
  <si>
    <t>CONTABLE</t>
  </si>
  <si>
    <t>V</t>
  </si>
  <si>
    <t>Angel Acosta</t>
  </si>
  <si>
    <t>En espera reunión con gerencia</t>
  </si>
  <si>
    <t>APLICAR A</t>
  </si>
  <si>
    <t>TIPO DE GASTO</t>
  </si>
  <si>
    <t>FACTURA</t>
  </si>
  <si>
    <t>NOMBRE DEL PROVEDOR</t>
  </si>
  <si>
    <t>170012555001</t>
  </si>
  <si>
    <t>GASTOS DE IMPORTACIONES</t>
  </si>
  <si>
    <t>GRUPO</t>
  </si>
  <si>
    <t>ACUMULACION</t>
  </si>
  <si>
    <t>TIPOGASTO</t>
  </si>
  <si>
    <t>TRANSPORTE MARITIMO</t>
  </si>
  <si>
    <t>TRANSPORTE TERRESTRE</t>
  </si>
  <si>
    <t>NINGUNO</t>
  </si>
  <si>
    <t>PAGOS ANTICIPADOS</t>
  </si>
  <si>
    <t>No llego a la prueba</t>
  </si>
  <si>
    <t>Finalizo prueba, tomo mucho tiempo</t>
  </si>
  <si>
    <t>FORMA DE PAGO</t>
  </si>
  <si>
    <t>08-24-2021</t>
  </si>
  <si>
    <t>PAGO ANTICIPADO DE IMPORTACION</t>
  </si>
  <si>
    <t>PROVEEDOR DE CABLE</t>
  </si>
  <si>
    <t>NUM CHEQUE</t>
  </si>
  <si>
    <t>CTA. CTE. #002125 BCO BOLIVARIANO</t>
  </si>
  <si>
    <t>CAJA</t>
  </si>
  <si>
    <t>CAJA CHICA 123</t>
  </si>
  <si>
    <t>COMPROBANTE DE EGRESO</t>
  </si>
  <si>
    <t>PROVEEDORES: CREDITOS</t>
  </si>
  <si>
    <t>GENERAR PAGO</t>
  </si>
  <si>
    <t>ASIGNAR PAGO ANTICIPADO A CUENTA</t>
  </si>
  <si>
    <t>APLICAR A CUENTA POR PAGAR</t>
  </si>
  <si>
    <t>TOMA FISICA</t>
  </si>
  <si>
    <t>CUANDO EN TOMA FISICA HAY MAS PRODUCTO</t>
  </si>
  <si>
    <t>CUENTA DE INVENTARIO DEL ITEM</t>
  </si>
  <si>
    <t>OTROS INGRESOS</t>
  </si>
  <si>
    <t>CUANDO EN TOMA HAY MENOS CANTIDAD</t>
  </si>
  <si>
    <t>GASTOS DE INVENTARIO</t>
  </si>
  <si>
    <t>SUELDO NATHALY</t>
  </si>
  <si>
    <t>BANCO PICHINCHA</t>
  </si>
  <si>
    <t>SUCURSAL</t>
  </si>
  <si>
    <t>CUENTA DE INVENTARIO</t>
  </si>
  <si>
    <t>CUENTA TOMA FISICA</t>
  </si>
  <si>
    <t>CONTABILIZACION</t>
  </si>
  <si>
    <t>BUSCAR CUENTA</t>
  </si>
  <si>
    <t>STOCK</t>
  </si>
  <si>
    <t>CONTEO</t>
  </si>
  <si>
    <t>DIFERENCIA</t>
  </si>
  <si>
    <t>ACCION</t>
  </si>
  <si>
    <t>XYZ123</t>
  </si>
  <si>
    <t>XYZ321</t>
  </si>
  <si>
    <t>MONITOR LCD</t>
  </si>
  <si>
    <t>Resultados:</t>
  </si>
  <si>
    <t>Página:</t>
  </si>
  <si>
    <t>inventaios</t>
  </si>
  <si>
    <t>gastos varios</t>
  </si>
  <si>
    <t>inventarios</t>
  </si>
  <si>
    <t>toma fisica</t>
  </si>
  <si>
    <t>RASTROS DE RATAS DAÑARON MERCADERIA</t>
  </si>
  <si>
    <t>REGISTRO DEL FORMULARIO EN 1 TABLA</t>
  </si>
  <si>
    <t>REGISTRO CONTABLE EN TABLA DE MOVIMIENTOS CONTABLES</t>
  </si>
  <si>
    <t>ACTUALIZACION DE STOCK EN LA BODEGA ESPECIFICA</t>
  </si>
  <si>
    <t>ACTUALIZACION DE STOCK EN LA BODEGA GENERAL</t>
  </si>
  <si>
    <t>ACTUALIZACION DE STOCK EN FICHERO DE PRODUCTOS</t>
  </si>
  <si>
    <t>REGISTRO EN LA TABLA DE KARDEX</t>
  </si>
  <si>
    <t>IESS</t>
  </si>
  <si>
    <t>H EXTRA</t>
  </si>
  <si>
    <t>TOTAL INGRESOS</t>
  </si>
  <si>
    <t>H. SUPLEMENT.</t>
  </si>
  <si>
    <t>H. EXTRA</t>
  </si>
  <si>
    <t>DATOS DEL EMPLEADO</t>
  </si>
  <si>
    <t>MULTAS</t>
  </si>
  <si>
    <t>TOTAL EGRESOS</t>
  </si>
  <si>
    <t>PEPE</t>
  </si>
  <si>
    <t>PIPO</t>
  </si>
  <si>
    <t>LOLO</t>
  </si>
  <si>
    <t>POPO</t>
  </si>
  <si>
    <t>SISTEMAS</t>
  </si>
  <si>
    <t>VALOR NETO A RECIBIR</t>
  </si>
  <si>
    <t>Ficha de empleado</t>
  </si>
  <si>
    <t>Departamento/Area</t>
  </si>
  <si>
    <t>Rubros</t>
  </si>
  <si>
    <t>Rol</t>
  </si>
  <si>
    <t>Prestamos</t>
  </si>
  <si>
    <t>Contabilidad</t>
  </si>
  <si>
    <t>Anticipos</t>
  </si>
  <si>
    <t>Beneficios sociales</t>
  </si>
  <si>
    <t>catalogo</t>
  </si>
  <si>
    <t>tabla</t>
  </si>
  <si>
    <t>trigger</t>
  </si>
  <si>
    <t>rubro</t>
  </si>
  <si>
    <t>EGRESO</t>
  </si>
  <si>
    <t>APORTE IESS</t>
  </si>
  <si>
    <t>PROVISION</t>
  </si>
  <si>
    <t>SBU</t>
  </si>
  <si>
    <t>INGRESO</t>
  </si>
  <si>
    <t>FORMULA</t>
  </si>
  <si>
    <t>SB/12</t>
  </si>
  <si>
    <t>T</t>
  </si>
  <si>
    <t>SUELDOS Y SALARIOS</t>
  </si>
  <si>
    <t>HORAS SUPLEMENTARIAS</t>
  </si>
  <si>
    <t>DEBEHABER</t>
  </si>
  <si>
    <t>H</t>
  </si>
  <si>
    <t>DEBE</t>
  </si>
  <si>
    <t>HABER</t>
  </si>
  <si>
    <t>TOTAL GASTOS DE ORIGEN</t>
  </si>
  <si>
    <t>TOTAL PEDIDO</t>
  </si>
  <si>
    <t>REALIZAR COSTEO</t>
  </si>
  <si>
    <t>MONITOR</t>
  </si>
  <si>
    <t>LAPTOP</t>
  </si>
  <si>
    <t>CABLE CAT6</t>
  </si>
  <si>
    <t>CIERRE DE PEDIDO DE IMPORTACION</t>
  </si>
  <si>
    <t>NUEVO</t>
  </si>
  <si>
    <t>MIA KALIFA</t>
  </si>
  <si>
    <t>ISRAEL</t>
  </si>
  <si>
    <t>VALOR DE BASE</t>
  </si>
  <si>
    <t>peso x item</t>
  </si>
  <si>
    <t>volumen x item</t>
  </si>
  <si>
    <t>VOL m3</t>
  </si>
  <si>
    <t>PESO Kg</t>
  </si>
  <si>
    <t>TOTAL FOB</t>
  </si>
  <si>
    <t>REALIZAR COSTEO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</si>
</sst>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;[Red]&quot;$&quot;\-#,##0.00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_ * #,##0_ ;_ * \-#,##0_ ;_ * &quot;-&quot;??_ ;_ @_ "/>
    <numFmt numFmtId="168" formatCode="dd/mm/yyyy;@"/>
    <numFmt numFmtId="169" formatCode="_ * #,##0.00000_ ;_ * \-#,##0.00000_ ;_ * &quot;-&quot;??_ ;_ @_ "/>
    <numFmt numFmtId="170" formatCode="_ * #,##0.0000_ ;_ * \-#,##0.0000_ ;_ * &quot;-&quot;??_ ;_ @_ "/>
    <numFmt numFmtId="171" formatCode="_ &quot;$&quot;* #,##0.000_ ;_ &quot;$&quot;* \-#,##0.000_ ;_ &quot;$&quot;* &quot;-&quot;??_ ;_ @_ "/>
    <numFmt numFmtId="172" formatCode="0.000"/>
  </numFmts>
  <fonts count="6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50505"/>
      <name val="Segoe UI Historic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8"/>
      <name val="Calibri"/>
      <family val="2"/>
      <scheme val="minor"/>
    </font>
    <font>
      <b/>
      <sz val="9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525252"/>
      <name val="Arial"/>
      <family val="2"/>
    </font>
    <font>
      <sz val="11"/>
      <color rgb="FF525252"/>
      <name val="Arial"/>
      <family val="2"/>
    </font>
    <font>
      <b/>
      <sz val="9"/>
      <color theme="8" tint="-0.499984740745262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10"/>
      <color rgb="FF202124"/>
      <name val="Arial"/>
      <family val="2"/>
    </font>
    <font>
      <sz val="10"/>
      <color rgb="FF202124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5" borderId="0" applyNumberFormat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" fillId="26" borderId="0" applyNumberFormat="0" applyBorder="0" applyAlignment="0" applyProtection="0"/>
  </cellStyleXfs>
  <cellXfs count="1055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/>
    </xf>
    <xf numFmtId="0" fontId="12" fillId="7" borderId="1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3" fillId="4" borderId="0" xfId="3"/>
    <xf numFmtId="0" fontId="3" fillId="4" borderId="0" xfId="3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left" vertical="top" wrapText="1"/>
    </xf>
    <xf numFmtId="0" fontId="6" fillId="11" borderId="1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8" fillId="11" borderId="1" xfId="4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center" wrapText="1"/>
    </xf>
    <xf numFmtId="0" fontId="0" fillId="11" borderId="0" xfId="0" applyFill="1" applyAlignment="1">
      <alignment vertical="center"/>
    </xf>
    <xf numFmtId="0" fontId="6" fillId="11" borderId="1" xfId="0" applyFont="1" applyFill="1" applyBorder="1" applyAlignment="1">
      <alignment horizontal="center"/>
    </xf>
    <xf numFmtId="0" fontId="0" fillId="11" borderId="0" xfId="0" applyFill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9" fillId="11" borderId="0" xfId="0" applyFont="1" applyFill="1" applyAlignment="1">
      <alignment vertical="center" wrapText="1"/>
    </xf>
    <xf numFmtId="0" fontId="9" fillId="11" borderId="0" xfId="0" applyFont="1" applyFill="1" applyAlignment="1">
      <alignment horizontal="left" vertical="top" wrapText="1"/>
    </xf>
    <xf numFmtId="0" fontId="5" fillId="11" borderId="0" xfId="0" applyFont="1" applyFill="1" applyAlignment="1">
      <alignment horizontal="left"/>
    </xf>
    <xf numFmtId="0" fontId="10" fillId="11" borderId="1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0" fontId="10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7" fillId="11" borderId="0" xfId="4" applyFill="1"/>
    <xf numFmtId="0" fontId="0" fillId="11" borderId="0" xfId="0" applyFill="1" applyBorder="1"/>
    <xf numFmtId="0" fontId="5" fillId="11" borderId="0" xfId="0" applyFont="1" applyFill="1"/>
    <xf numFmtId="0" fontId="14" fillId="11" borderId="1" xfId="4" applyFont="1" applyFill="1" applyBorder="1" applyAlignment="1">
      <alignment horizontal="center" vertical="top"/>
    </xf>
    <xf numFmtId="0" fontId="16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wrapText="1"/>
    </xf>
    <xf numFmtId="0" fontId="3" fillId="11" borderId="0" xfId="3" applyFill="1"/>
    <xf numFmtId="0" fontId="0" fillId="11" borderId="0" xfId="0" applyFont="1" applyFill="1" applyBorder="1" applyAlignment="1">
      <alignment horizontal="center"/>
    </xf>
    <xf numFmtId="0" fontId="8" fillId="11" borderId="0" xfId="4" applyFont="1" applyFill="1" applyBorder="1" applyAlignment="1">
      <alignment horizontal="center" vertical="top"/>
    </xf>
    <xf numFmtId="0" fontId="10" fillId="11" borderId="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 wrapText="1"/>
    </xf>
    <xf numFmtId="0" fontId="10" fillId="11" borderId="5" xfId="0" applyFont="1" applyFill="1" applyBorder="1" applyAlignment="1">
      <alignment horizontal="center"/>
    </xf>
    <xf numFmtId="0" fontId="0" fillId="11" borderId="6" xfId="0" applyFill="1" applyBorder="1"/>
    <xf numFmtId="0" fontId="10" fillId="11" borderId="8" xfId="0" applyFont="1" applyFill="1" applyBorder="1" applyAlignment="1">
      <alignment horizontal="center"/>
    </xf>
    <xf numFmtId="0" fontId="0" fillId="11" borderId="7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0" fontId="10" fillId="11" borderId="14" xfId="0" applyFont="1" applyFill="1" applyBorder="1" applyAlignment="1">
      <alignment horizontal="center"/>
    </xf>
    <xf numFmtId="0" fontId="0" fillId="11" borderId="13" xfId="0" applyFill="1" applyBorder="1"/>
    <xf numFmtId="0" fontId="0" fillId="11" borderId="15" xfId="0" applyFill="1" applyBorder="1"/>
    <xf numFmtId="0" fontId="10" fillId="11" borderId="16" xfId="0" applyFont="1" applyFill="1" applyBorder="1" applyAlignment="1">
      <alignment horizontal="center"/>
    </xf>
    <xf numFmtId="0" fontId="5" fillId="11" borderId="17" xfId="0" applyFont="1" applyFill="1" applyBorder="1"/>
    <xf numFmtId="0" fontId="10" fillId="11" borderId="18" xfId="0" applyFont="1" applyFill="1" applyBorder="1" applyAlignment="1">
      <alignment horizontal="center"/>
    </xf>
    <xf numFmtId="0" fontId="0" fillId="11" borderId="19" xfId="0" applyFill="1" applyBorder="1"/>
    <xf numFmtId="0" fontId="0" fillId="11" borderId="20" xfId="0" applyFill="1" applyBorder="1"/>
    <xf numFmtId="0" fontId="10" fillId="11" borderId="5" xfId="0" applyFont="1" applyFill="1" applyBorder="1" applyAlignment="1">
      <alignment horizontal="center" wrapText="1"/>
    </xf>
    <xf numFmtId="0" fontId="10" fillId="11" borderId="8" xfId="0" applyFont="1" applyFill="1" applyBorder="1" applyAlignment="1">
      <alignment horizontal="center" wrapText="1"/>
    </xf>
    <xf numFmtId="0" fontId="10" fillId="11" borderId="14" xfId="0" applyFont="1" applyFill="1" applyBorder="1" applyAlignment="1">
      <alignment horizontal="center" wrapText="1"/>
    </xf>
    <xf numFmtId="0" fontId="0" fillId="13" borderId="0" xfId="0" applyFill="1"/>
    <xf numFmtId="0" fontId="0" fillId="13" borderId="0" xfId="0" applyFill="1" applyAlignment="1">
      <alignment horizontal="left" vertical="top" wrapText="1"/>
    </xf>
    <xf numFmtId="0" fontId="10" fillId="11" borderId="16" xfId="0" applyFont="1" applyFill="1" applyBorder="1" applyAlignment="1">
      <alignment horizontal="center" wrapText="1"/>
    </xf>
    <xf numFmtId="0" fontId="5" fillId="11" borderId="6" xfId="0" applyFont="1" applyFill="1" applyBorder="1" applyAlignment="1"/>
    <xf numFmtId="0" fontId="6" fillId="11" borderId="8" xfId="0" applyFont="1" applyFill="1" applyBorder="1" applyAlignment="1">
      <alignment horizontal="center"/>
    </xf>
    <xf numFmtId="0" fontId="13" fillId="11" borderId="4" xfId="4" applyFont="1" applyFill="1" applyBorder="1" applyAlignment="1">
      <alignment horizontal="center" vertical="top"/>
    </xf>
    <xf numFmtId="0" fontId="13" fillId="11" borderId="5" xfId="4" applyFont="1" applyFill="1" applyBorder="1" applyAlignment="1">
      <alignment horizontal="center" vertical="top"/>
    </xf>
    <xf numFmtId="0" fontId="6" fillId="11" borderId="5" xfId="0" applyFont="1" applyFill="1" applyBorder="1" applyAlignment="1">
      <alignment horizontal="center" wrapText="1"/>
    </xf>
    <xf numFmtId="0" fontId="0" fillId="11" borderId="6" xfId="0" applyFill="1" applyBorder="1" applyAlignment="1">
      <alignment horizontal="left" vertical="top" wrapText="1"/>
    </xf>
    <xf numFmtId="0" fontId="0" fillId="11" borderId="7" xfId="0" applyFill="1" applyBorder="1" applyAlignment="1">
      <alignment horizontal="left"/>
    </xf>
    <xf numFmtId="0" fontId="5" fillId="11" borderId="12" xfId="0" applyFont="1" applyFill="1" applyBorder="1" applyAlignment="1">
      <alignment horizontal="left" vertical="top" wrapText="1"/>
    </xf>
    <xf numFmtId="0" fontId="5" fillId="11" borderId="13" xfId="0" applyFont="1" applyFill="1" applyBorder="1" applyAlignment="1">
      <alignment horizontal="left"/>
    </xf>
    <xf numFmtId="0" fontId="6" fillId="11" borderId="4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left" vertical="top" wrapText="1"/>
    </xf>
    <xf numFmtId="0" fontId="5" fillId="11" borderId="7" xfId="0" applyFont="1" applyFill="1" applyBorder="1" applyAlignment="1">
      <alignment horizontal="left"/>
    </xf>
    <xf numFmtId="0" fontId="6" fillId="11" borderId="4" xfId="0" applyFont="1" applyFill="1" applyBorder="1" applyAlignment="1">
      <alignment horizontal="center" wrapText="1"/>
    </xf>
    <xf numFmtId="0" fontId="0" fillId="11" borderId="23" xfId="0" applyFill="1" applyBorder="1"/>
    <xf numFmtId="0" fontId="0" fillId="11" borderId="17" xfId="0" applyFill="1" applyBorder="1"/>
    <xf numFmtId="0" fontId="11" fillId="11" borderId="5" xfId="0" applyFont="1" applyFill="1" applyBorder="1" applyAlignment="1">
      <alignment horizontal="center" wrapText="1"/>
    </xf>
    <xf numFmtId="0" fontId="16" fillId="11" borderId="4" xfId="0" applyFont="1" applyFill="1" applyBorder="1" applyAlignment="1">
      <alignment horizontal="center"/>
    </xf>
    <xf numFmtId="0" fontId="18" fillId="11" borderId="18" xfId="0" applyFont="1" applyFill="1" applyBorder="1" applyAlignment="1">
      <alignment horizontal="center"/>
    </xf>
    <xf numFmtId="0" fontId="10" fillId="11" borderId="18" xfId="0" applyFont="1" applyFill="1" applyBorder="1" applyAlignment="1">
      <alignment horizontal="center" wrapText="1"/>
    </xf>
    <xf numFmtId="0" fontId="20" fillId="11" borderId="5" xfId="0" applyFont="1" applyFill="1" applyBorder="1" applyAlignment="1">
      <alignment horizontal="center" wrapText="1"/>
    </xf>
    <xf numFmtId="0" fontId="11" fillId="11" borderId="4" xfId="3" applyFont="1" applyFill="1" applyBorder="1" applyAlignment="1">
      <alignment horizontal="center" wrapText="1"/>
    </xf>
    <xf numFmtId="0" fontId="8" fillId="11" borderId="16" xfId="4" applyFont="1" applyFill="1" applyBorder="1" applyAlignment="1">
      <alignment horizontal="center" vertical="top"/>
    </xf>
    <xf numFmtId="0" fontId="16" fillId="11" borderId="5" xfId="0" applyFont="1" applyFill="1" applyBorder="1" applyAlignment="1">
      <alignment horizontal="center" wrapText="1"/>
    </xf>
    <xf numFmtId="0" fontId="1" fillId="2" borderId="12" xfId="1" applyBorder="1" applyAlignment="1"/>
    <xf numFmtId="0" fontId="2" fillId="3" borderId="0" xfId="2" applyAlignment="1">
      <alignment horizontal="center"/>
    </xf>
    <xf numFmtId="0" fontId="2" fillId="3" borderId="1" xfId="2" applyBorder="1" applyAlignment="1">
      <alignment horizontal="center" wrapText="1"/>
    </xf>
    <xf numFmtId="14" fontId="0" fillId="11" borderId="0" xfId="0" applyNumberFormat="1" applyFont="1" applyFill="1" applyBorder="1" applyAlignment="1">
      <alignment horizontal="center"/>
    </xf>
    <xf numFmtId="0" fontId="3" fillId="4" borderId="6" xfId="3" applyBorder="1" applyAlignment="1">
      <alignment horizontal="left" vertical="top" wrapText="1"/>
    </xf>
    <xf numFmtId="0" fontId="3" fillId="4" borderId="12" xfId="3" applyBorder="1" applyAlignment="1">
      <alignment horizontal="left" vertical="top" wrapText="1"/>
    </xf>
    <xf numFmtId="0" fontId="3" fillId="4" borderId="7" xfId="3" applyBorder="1" applyAlignment="1">
      <alignment horizontal="center"/>
    </xf>
    <xf numFmtId="0" fontId="3" fillId="4" borderId="13" xfId="3" applyBorder="1" applyAlignment="1">
      <alignment horizontal="center"/>
    </xf>
    <xf numFmtId="0" fontId="0" fillId="13" borderId="0" xfId="0" applyFill="1" applyAlignment="1">
      <alignment horizontal="center"/>
    </xf>
    <xf numFmtId="0" fontId="3" fillId="4" borderId="17" xfId="3" applyBorder="1"/>
    <xf numFmtId="0" fontId="3" fillId="4" borderId="0" xfId="3" applyAlignment="1">
      <alignment horizontal="left" vertical="top" wrapText="1"/>
    </xf>
    <xf numFmtId="0" fontId="3" fillId="4" borderId="6" xfId="3" applyBorder="1" applyAlignment="1">
      <alignment horizontal="center"/>
    </xf>
    <xf numFmtId="0" fontId="3" fillId="4" borderId="12" xfId="3" applyBorder="1" applyAlignment="1">
      <alignment horizontal="center"/>
    </xf>
    <xf numFmtId="0" fontId="3" fillId="4" borderId="6" xfId="3" applyBorder="1"/>
    <xf numFmtId="0" fontId="3" fillId="4" borderId="10" xfId="3" applyBorder="1"/>
    <xf numFmtId="0" fontId="3" fillId="4" borderId="12" xfId="3" applyBorder="1"/>
    <xf numFmtId="0" fontId="3" fillId="4" borderId="17" xfId="3" applyBorder="1" applyAlignment="1">
      <alignment horizontal="center"/>
    </xf>
    <xf numFmtId="0" fontId="0" fillId="11" borderId="0" xfId="0" applyFill="1" applyBorder="1" applyAlignment="1">
      <alignment horizontal="left" vertical="top" wrapText="1"/>
    </xf>
    <xf numFmtId="14" fontId="0" fillId="11" borderId="0" xfId="0" applyNumberFormat="1" applyFill="1" applyBorder="1" applyAlignment="1">
      <alignment horizontal="center"/>
    </xf>
    <xf numFmtId="14" fontId="0" fillId="11" borderId="11" xfId="0" applyNumberFormat="1" applyFill="1" applyBorder="1" applyAlignment="1">
      <alignment horizontal="center"/>
    </xf>
    <xf numFmtId="14" fontId="0" fillId="11" borderId="11" xfId="0" applyNumberFormat="1" applyFont="1" applyFill="1" applyBorder="1" applyAlignment="1">
      <alignment horizontal="center"/>
    </xf>
    <xf numFmtId="0" fontId="0" fillId="11" borderId="10" xfId="0" applyFill="1" applyBorder="1" applyAlignment="1">
      <alignment vertical="center"/>
    </xf>
    <xf numFmtId="0" fontId="0" fillId="11" borderId="13" xfId="0" applyFill="1" applyBorder="1" applyAlignment="1">
      <alignment horizontal="left" vertical="top" wrapText="1"/>
    </xf>
    <xf numFmtId="14" fontId="0" fillId="11" borderId="13" xfId="0" applyNumberFormat="1" applyFill="1" applyBorder="1" applyAlignment="1">
      <alignment horizontal="center"/>
    </xf>
    <xf numFmtId="14" fontId="0" fillId="11" borderId="15" xfId="0" applyNumberFormat="1" applyFont="1" applyFill="1" applyBorder="1" applyAlignment="1">
      <alignment horizontal="center"/>
    </xf>
    <xf numFmtId="0" fontId="4" fillId="12" borderId="17" xfId="0" applyFont="1" applyFill="1" applyBorder="1"/>
    <xf numFmtId="0" fontId="4" fillId="12" borderId="19" xfId="0" applyFont="1" applyFill="1" applyBorder="1" applyAlignment="1">
      <alignment horizontal="left" vertical="top" wrapText="1"/>
    </xf>
    <xf numFmtId="0" fontId="0" fillId="9" borderId="17" xfId="0" applyFill="1" applyBorder="1"/>
    <xf numFmtId="0" fontId="0" fillId="9" borderId="19" xfId="0" applyFill="1" applyBorder="1" applyAlignment="1">
      <alignment horizontal="left" vertical="top" wrapText="1"/>
    </xf>
    <xf numFmtId="0" fontId="0" fillId="9" borderId="19" xfId="0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14" fontId="0" fillId="9" borderId="19" xfId="0" applyNumberFormat="1" applyFill="1" applyBorder="1" applyAlignment="1">
      <alignment horizontal="center"/>
    </xf>
    <xf numFmtId="14" fontId="0" fillId="9" borderId="20" xfId="0" applyNumberFormat="1" applyFill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vertical="center"/>
    </xf>
    <xf numFmtId="0" fontId="4" fillId="12" borderId="3" xfId="0" applyFont="1" applyFill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0" fontId="0" fillId="9" borderId="17" xfId="0" applyFill="1" applyBorder="1" applyAlignment="1">
      <alignment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vertical="center"/>
    </xf>
    <xf numFmtId="0" fontId="1" fillId="2" borderId="10" xfId="1" applyBorder="1" applyAlignment="1">
      <alignment vertical="center"/>
    </xf>
    <xf numFmtId="14" fontId="1" fillId="2" borderId="0" xfId="1" applyNumberFormat="1" applyBorder="1" applyAlignment="1">
      <alignment horizontal="center" vertical="center"/>
    </xf>
    <xf numFmtId="14" fontId="1" fillId="2" borderId="11" xfId="1" applyNumberFormat="1" applyBorder="1" applyAlignment="1">
      <alignment horizontal="center" vertical="center"/>
    </xf>
    <xf numFmtId="0" fontId="21" fillId="11" borderId="27" xfId="0" applyFont="1" applyFill="1" applyBorder="1" applyAlignment="1">
      <alignment vertical="center"/>
    </xf>
    <xf numFmtId="0" fontId="3" fillId="4" borderId="10" xfId="3" applyBorder="1" applyAlignment="1">
      <alignment vertical="center"/>
    </xf>
    <xf numFmtId="14" fontId="3" fillId="4" borderId="0" xfId="3" applyNumberFormat="1" applyBorder="1" applyAlignment="1">
      <alignment horizontal="center" vertical="center"/>
    </xf>
    <xf numFmtId="14" fontId="3" fillId="4" borderId="11" xfId="3" applyNumberFormat="1" applyBorder="1" applyAlignment="1">
      <alignment horizontal="center" vertical="center"/>
    </xf>
    <xf numFmtId="14" fontId="0" fillId="11" borderId="0" xfId="0" applyNumberFormat="1" applyFill="1" applyBorder="1" applyAlignment="1">
      <alignment horizontal="center" vertical="center"/>
    </xf>
    <xf numFmtId="14" fontId="0" fillId="9" borderId="19" xfId="0" applyNumberFormat="1" applyFill="1" applyBorder="1" applyAlignment="1">
      <alignment horizontal="center" vertical="center"/>
    </xf>
    <xf numFmtId="14" fontId="0" fillId="9" borderId="20" xfId="0" applyNumberFormat="1" applyFill="1" applyBorder="1" applyAlignment="1">
      <alignment horizontal="center" vertical="center"/>
    </xf>
    <xf numFmtId="14" fontId="0" fillId="11" borderId="11" xfId="0" applyNumberFormat="1" applyFont="1" applyFill="1" applyBorder="1" applyAlignment="1">
      <alignment horizontal="center" vertical="center"/>
    </xf>
    <xf numFmtId="0" fontId="21" fillId="9" borderId="0" xfId="0" applyFont="1" applyFill="1" applyAlignment="1">
      <alignment vertical="center"/>
    </xf>
    <xf numFmtId="14" fontId="21" fillId="9" borderId="25" xfId="0" applyNumberFormat="1" applyFont="1" applyFill="1" applyBorder="1" applyAlignment="1">
      <alignment vertical="center"/>
    </xf>
    <xf numFmtId="0" fontId="21" fillId="8" borderId="0" xfId="0" applyFont="1" applyFill="1" applyAlignment="1">
      <alignment vertical="center"/>
    </xf>
    <xf numFmtId="14" fontId="21" fillId="9" borderId="25" xfId="0" applyNumberFormat="1" applyFont="1" applyFill="1" applyBorder="1" applyAlignment="1">
      <alignment horizontal="center" vertical="center"/>
    </xf>
    <xf numFmtId="14" fontId="22" fillId="11" borderId="0" xfId="0" quotePrefix="1" applyNumberFormat="1" applyFont="1" applyFill="1" applyAlignment="1">
      <alignment vertical="center"/>
    </xf>
    <xf numFmtId="0" fontId="21" fillId="11" borderId="3" xfId="0" applyFont="1" applyFill="1" applyBorder="1" applyAlignment="1">
      <alignment vertical="center"/>
    </xf>
    <xf numFmtId="0" fontId="21" fillId="11" borderId="0" xfId="0" applyFont="1" applyFill="1" applyAlignment="1">
      <alignment vertical="center" textRotation="90"/>
    </xf>
    <xf numFmtId="0" fontId="21" fillId="11" borderId="25" xfId="0" applyFont="1" applyFill="1" applyBorder="1" applyAlignment="1">
      <alignment vertical="center"/>
    </xf>
    <xf numFmtId="0" fontId="3" fillId="4" borderId="27" xfId="3" applyBorder="1" applyAlignment="1">
      <alignment vertical="center"/>
    </xf>
    <xf numFmtId="0" fontId="0" fillId="11" borderId="28" xfId="0" applyFill="1" applyBorder="1"/>
    <xf numFmtId="0" fontId="0" fillId="11" borderId="28" xfId="0" applyFill="1" applyBorder="1" applyAlignment="1">
      <alignment horizontal="center"/>
    </xf>
    <xf numFmtId="0" fontId="7" fillId="12" borderId="0" xfId="0" applyFont="1" applyFill="1" applyAlignment="1">
      <alignment horizontal="center" vertical="center"/>
    </xf>
    <xf numFmtId="165" fontId="0" fillId="11" borderId="0" xfId="5" applyFont="1" applyFill="1"/>
    <xf numFmtId="165" fontId="0" fillId="11" borderId="0" xfId="0" applyNumberFormat="1" applyFill="1"/>
    <xf numFmtId="0" fontId="0" fillId="11" borderId="32" xfId="0" applyFill="1" applyBorder="1" applyAlignment="1">
      <alignment vertical="center"/>
    </xf>
    <xf numFmtId="0" fontId="0" fillId="11" borderId="34" xfId="0" applyFill="1" applyBorder="1" applyAlignment="1">
      <alignment vertical="center"/>
    </xf>
    <xf numFmtId="0" fontId="0" fillId="11" borderId="0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21" fillId="11" borderId="28" xfId="0" applyFont="1" applyFill="1" applyBorder="1" applyAlignment="1">
      <alignment vertical="center"/>
    </xf>
    <xf numFmtId="167" fontId="0" fillId="11" borderId="0" xfId="6" applyNumberFormat="1" applyFont="1" applyFill="1"/>
    <xf numFmtId="0" fontId="4" fillId="15" borderId="0" xfId="0" applyFont="1" applyFill="1" applyAlignment="1">
      <alignment horizontal="center" vertical="center"/>
    </xf>
    <xf numFmtId="0" fontId="7" fillId="12" borderId="1" xfId="0" applyFont="1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7" fillId="12" borderId="1" xfId="0" applyFont="1" applyFill="1" applyBorder="1" applyAlignment="1">
      <alignment horizontal="center"/>
    </xf>
    <xf numFmtId="0" fontId="1" fillId="2" borderId="34" xfId="1" applyBorder="1" applyAlignment="1">
      <alignment vertical="center"/>
    </xf>
    <xf numFmtId="0" fontId="1" fillId="2" borderId="35" xfId="1" applyBorder="1" applyAlignment="1">
      <alignment horizontal="center" vertical="center"/>
    </xf>
    <xf numFmtId="0" fontId="1" fillId="2" borderId="36" xfId="1" applyBorder="1" applyAlignment="1">
      <alignment horizontal="center" vertical="center"/>
    </xf>
    <xf numFmtId="0" fontId="2" fillId="3" borderId="10" xfId="2" applyBorder="1" applyAlignment="1">
      <alignment vertical="center"/>
    </xf>
    <xf numFmtId="14" fontId="2" fillId="3" borderId="0" xfId="2" applyNumberFormat="1" applyBorder="1" applyAlignment="1">
      <alignment horizontal="center" vertical="center"/>
    </xf>
    <xf numFmtId="14" fontId="2" fillId="3" borderId="11" xfId="2" applyNumberFormat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1" fillId="2" borderId="0" xfId="1" applyAlignment="1">
      <alignment vertical="center"/>
    </xf>
    <xf numFmtId="0" fontId="3" fillId="4" borderId="0" xfId="3" applyAlignment="1">
      <alignment vertical="center"/>
    </xf>
    <xf numFmtId="0" fontId="21" fillId="11" borderId="0" xfId="0" applyFont="1" applyFill="1" applyBorder="1" applyAlignment="1">
      <alignment vertical="center" textRotation="90"/>
    </xf>
    <xf numFmtId="0" fontId="21" fillId="11" borderId="0" xfId="0" applyFont="1" applyFill="1" applyBorder="1" applyAlignment="1">
      <alignment vertical="center"/>
    </xf>
    <xf numFmtId="0" fontId="30" fillId="0" borderId="0" xfId="0" applyFont="1" applyBorder="1"/>
    <xf numFmtId="0" fontId="22" fillId="11" borderId="0" xfId="0" applyFont="1" applyFill="1" applyBorder="1" applyAlignment="1">
      <alignment horizontal="center" vertical="center" textRotation="45" wrapText="1"/>
    </xf>
    <xf numFmtId="165" fontId="0" fillId="11" borderId="0" xfId="5" applyFont="1" applyFill="1" applyAlignment="1">
      <alignment horizontal="center"/>
    </xf>
    <xf numFmtId="14" fontId="0" fillId="11" borderId="0" xfId="5" applyNumberFormat="1" applyFont="1" applyFill="1"/>
    <xf numFmtId="0" fontId="2" fillId="3" borderId="27" xfId="2" applyBorder="1" applyAlignment="1">
      <alignment vertical="center"/>
    </xf>
    <xf numFmtId="0" fontId="3" fillId="4" borderId="0" xfId="3" applyAlignment="1">
      <alignment horizontal="center" vertical="center"/>
    </xf>
    <xf numFmtId="0" fontId="1" fillId="2" borderId="0" xfId="1" applyAlignment="1">
      <alignment horizontal="center" vertical="center"/>
    </xf>
    <xf numFmtId="0" fontId="9" fillId="11" borderId="0" xfId="0" applyFont="1" applyFill="1"/>
    <xf numFmtId="0" fontId="6" fillId="11" borderId="28" xfId="0" applyFont="1" applyFill="1" applyBorder="1" applyAlignment="1">
      <alignment horizontal="center" vertical="center"/>
    </xf>
    <xf numFmtId="0" fontId="4" fillId="16" borderId="39" xfId="0" applyFont="1" applyFill="1" applyBorder="1" applyAlignment="1">
      <alignment horizontal="center" vertical="center"/>
    </xf>
    <xf numFmtId="0" fontId="4" fillId="16" borderId="41" xfId="0" applyFont="1" applyFill="1" applyBorder="1"/>
    <xf numFmtId="0" fontId="4" fillId="16" borderId="38" xfId="0" applyFont="1" applyFill="1" applyBorder="1"/>
    <xf numFmtId="0" fontId="4" fillId="16" borderId="42" xfId="0" applyFont="1" applyFill="1" applyBorder="1"/>
    <xf numFmtId="0" fontId="9" fillId="11" borderId="0" xfId="0" applyFont="1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16" borderId="28" xfId="0" applyFont="1" applyFill="1" applyBorder="1" applyAlignment="1">
      <alignment horizontal="center"/>
    </xf>
    <xf numFmtId="0" fontId="9" fillId="11" borderId="0" xfId="0" applyFont="1" applyFill="1" applyBorder="1"/>
    <xf numFmtId="0" fontId="6" fillId="11" borderId="43" xfId="0" applyFont="1" applyFill="1" applyBorder="1" applyAlignment="1">
      <alignment horizontal="center" vertical="center"/>
    </xf>
    <xf numFmtId="0" fontId="9" fillId="11" borderId="39" xfId="0" applyFont="1" applyFill="1" applyBorder="1"/>
    <xf numFmtId="0" fontId="9" fillId="11" borderId="37" xfId="0" applyFont="1" applyFill="1" applyBorder="1"/>
    <xf numFmtId="0" fontId="9" fillId="11" borderId="40" xfId="0" applyFont="1" applyFill="1" applyBorder="1"/>
    <xf numFmtId="0" fontId="9" fillId="11" borderId="32" xfId="0" applyFont="1" applyFill="1" applyBorder="1"/>
    <xf numFmtId="0" fontId="9" fillId="11" borderId="33" xfId="0" applyFont="1" applyFill="1" applyBorder="1"/>
    <xf numFmtId="0" fontId="4" fillId="11" borderId="0" xfId="0" applyFont="1" applyFill="1" applyBorder="1" applyAlignment="1">
      <alignment vertical="center"/>
    </xf>
    <xf numFmtId="0" fontId="9" fillId="11" borderId="41" xfId="0" applyFont="1" applyFill="1" applyBorder="1"/>
    <xf numFmtId="0" fontId="9" fillId="11" borderId="38" xfId="0" applyFont="1" applyFill="1" applyBorder="1"/>
    <xf numFmtId="0" fontId="9" fillId="11" borderId="42" xfId="0" applyFont="1" applyFill="1" applyBorder="1"/>
    <xf numFmtId="0" fontId="9" fillId="17" borderId="0" xfId="0" applyFont="1" applyFill="1" applyBorder="1"/>
    <xf numFmtId="0" fontId="9" fillId="19" borderId="0" xfId="0" applyFont="1" applyFill="1" applyBorder="1"/>
    <xf numFmtId="0" fontId="9" fillId="19" borderId="0" xfId="0" applyFont="1" applyFill="1"/>
    <xf numFmtId="0" fontId="0" fillId="19" borderId="0" xfId="0" applyFill="1" applyBorder="1"/>
    <xf numFmtId="0" fontId="9" fillId="17" borderId="39" xfId="0" applyFont="1" applyFill="1" applyBorder="1"/>
    <xf numFmtId="0" fontId="9" fillId="17" borderId="37" xfId="0" applyFont="1" applyFill="1" applyBorder="1"/>
    <xf numFmtId="0" fontId="9" fillId="17" borderId="40" xfId="0" applyFont="1" applyFill="1" applyBorder="1"/>
    <xf numFmtId="0" fontId="9" fillId="17" borderId="32" xfId="0" applyFont="1" applyFill="1" applyBorder="1"/>
    <xf numFmtId="0" fontId="9" fillId="17" borderId="33" xfId="0" applyFont="1" applyFill="1" applyBorder="1"/>
    <xf numFmtId="0" fontId="0" fillId="17" borderId="32" xfId="0" applyFill="1" applyBorder="1"/>
    <xf numFmtId="0" fontId="9" fillId="17" borderId="41" xfId="0" applyFont="1" applyFill="1" applyBorder="1"/>
    <xf numFmtId="0" fontId="9" fillId="17" borderId="38" xfId="0" applyFont="1" applyFill="1" applyBorder="1"/>
    <xf numFmtId="0" fontId="9" fillId="17" borderId="42" xfId="0" applyFont="1" applyFill="1" applyBorder="1"/>
    <xf numFmtId="0" fontId="4" fillId="16" borderId="0" xfId="0" applyFont="1" applyFill="1" applyBorder="1" applyAlignment="1">
      <alignment vertical="center"/>
    </xf>
    <xf numFmtId="0" fontId="9" fillId="17" borderId="0" xfId="0" applyFont="1" applyFill="1" applyBorder="1" applyAlignment="1">
      <alignment vertical="center"/>
    </xf>
    <xf numFmtId="0" fontId="11" fillId="11" borderId="0" xfId="0" applyFont="1" applyFill="1" applyAlignment="1">
      <alignment vertical="center"/>
    </xf>
    <xf numFmtId="0" fontId="9" fillId="11" borderId="0" xfId="0" quotePrefix="1" applyFont="1" applyFill="1"/>
    <xf numFmtId="0" fontId="9" fillId="11" borderId="38" xfId="0" applyFont="1" applyFill="1" applyBorder="1" applyAlignment="1">
      <alignment horizontal="center"/>
    </xf>
    <xf numFmtId="0" fontId="0" fillId="16" borderId="34" xfId="0" applyFont="1" applyFill="1" applyBorder="1" applyAlignment="1">
      <alignment horizontal="center"/>
    </xf>
    <xf numFmtId="0" fontId="9" fillId="11" borderId="38" xfId="0" applyFont="1" applyFill="1" applyBorder="1" applyAlignment="1">
      <alignment horizontal="left" vertical="center"/>
    </xf>
    <xf numFmtId="0" fontId="11" fillId="11" borderId="0" xfId="0" applyFont="1" applyFill="1" applyBorder="1" applyAlignment="1">
      <alignment horizontal="center" vertical="center"/>
    </xf>
    <xf numFmtId="0" fontId="32" fillId="11" borderId="43" xfId="0" applyFont="1" applyFill="1" applyBorder="1" applyAlignment="1">
      <alignment horizontal="center" vertical="center"/>
    </xf>
    <xf numFmtId="0" fontId="32" fillId="11" borderId="28" xfId="0" applyFont="1" applyFill="1" applyBorder="1" applyAlignment="1">
      <alignment horizontal="center" vertical="center"/>
    </xf>
    <xf numFmtId="0" fontId="32" fillId="11" borderId="28" xfId="0" applyFont="1" applyFill="1" applyBorder="1" applyAlignment="1">
      <alignment horizontal="center" vertical="center"/>
    </xf>
    <xf numFmtId="0" fontId="33" fillId="11" borderId="0" xfId="0" applyFont="1" applyFill="1" applyBorder="1"/>
    <xf numFmtId="0" fontId="36" fillId="11" borderId="0" xfId="0" applyFont="1" applyFill="1" applyBorder="1"/>
    <xf numFmtId="0" fontId="33" fillId="11" borderId="0" xfId="0" applyFont="1" applyFill="1" applyBorder="1" applyAlignment="1">
      <alignment vertical="center"/>
    </xf>
    <xf numFmtId="0" fontId="4" fillId="16" borderId="28" xfId="0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vertical="center"/>
    </xf>
    <xf numFmtId="165" fontId="9" fillId="19" borderId="0" xfId="5" applyFont="1" applyFill="1" applyBorder="1" applyAlignment="1">
      <alignment vertical="center"/>
    </xf>
    <xf numFmtId="0" fontId="33" fillId="19" borderId="0" xfId="0" applyFont="1" applyFill="1" applyBorder="1" applyAlignment="1">
      <alignment vertical="center"/>
    </xf>
    <xf numFmtId="0" fontId="38" fillId="16" borderId="0" xfId="0" applyFont="1" applyFill="1" applyBorder="1" applyAlignment="1">
      <alignment vertical="center"/>
    </xf>
    <xf numFmtId="0" fontId="1" fillId="2" borderId="27" xfId="1" applyBorder="1" applyAlignment="1">
      <alignment vertical="center"/>
    </xf>
    <xf numFmtId="0" fontId="29" fillId="11" borderId="0" xfId="0" applyFont="1" applyFill="1" applyAlignment="1">
      <alignment vertical="center"/>
    </xf>
    <xf numFmtId="0" fontId="44" fillId="16" borderId="0" xfId="0" applyFont="1" applyFill="1" applyAlignment="1">
      <alignment vertical="center"/>
    </xf>
    <xf numFmtId="0" fontId="2" fillId="3" borderId="0" xfId="2" applyAlignment="1">
      <alignment vertical="center"/>
    </xf>
    <xf numFmtId="0" fontId="33" fillId="19" borderId="0" xfId="0" applyFont="1" applyFill="1" applyBorder="1"/>
    <xf numFmtId="0" fontId="25" fillId="11" borderId="28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14" fontId="25" fillId="11" borderId="0" xfId="0" applyNumberFormat="1" applyFont="1" applyFill="1" applyBorder="1" applyAlignment="1">
      <alignment horizontal="left" vertical="center"/>
    </xf>
    <xf numFmtId="14" fontId="25" fillId="11" borderId="0" xfId="0" applyNumberFormat="1" applyFont="1" applyFill="1" applyBorder="1" applyAlignment="1">
      <alignment horizontal="center" vertical="center"/>
    </xf>
    <xf numFmtId="0" fontId="25" fillId="11" borderId="0" xfId="0" quotePrefix="1" applyFont="1" applyFill="1" applyBorder="1" applyAlignment="1">
      <alignment horizontal="center" vertical="center"/>
    </xf>
    <xf numFmtId="165" fontId="31" fillId="11" borderId="0" xfId="0" applyNumberFormat="1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2" fillId="11" borderId="0" xfId="0" applyFont="1" applyFill="1" applyAlignment="1">
      <alignment vertical="center"/>
    </xf>
    <xf numFmtId="0" fontId="32" fillId="11" borderId="0" xfId="0" applyFont="1" applyFill="1" applyBorder="1" applyAlignment="1">
      <alignment horizontal="center" vertical="center"/>
    </xf>
    <xf numFmtId="168" fontId="32" fillId="11" borderId="0" xfId="0" applyNumberFormat="1" applyFont="1" applyFill="1" applyAlignment="1">
      <alignment vertical="center"/>
    </xf>
    <xf numFmtId="0" fontId="32" fillId="11" borderId="0" xfId="0" applyFont="1" applyFill="1" applyBorder="1" applyAlignment="1">
      <alignment horizontal="left" vertical="center"/>
    </xf>
    <xf numFmtId="165" fontId="21" fillId="11" borderId="0" xfId="5" applyFont="1" applyFill="1" applyAlignment="1">
      <alignment vertical="center"/>
    </xf>
    <xf numFmtId="0" fontId="32" fillId="11" borderId="28" xfId="0" applyFont="1" applyFill="1" applyBorder="1" applyAlignment="1">
      <alignment vertical="center"/>
    </xf>
    <xf numFmtId="0" fontId="32" fillId="11" borderId="0" xfId="0" applyFont="1" applyFill="1" applyAlignment="1"/>
    <xf numFmtId="0" fontId="32" fillId="11" borderId="39" xfId="0" applyFont="1" applyFill="1" applyBorder="1" applyAlignment="1">
      <alignment vertical="center"/>
    </xf>
    <xf numFmtId="0" fontId="32" fillId="11" borderId="37" xfId="0" applyFont="1" applyFill="1" applyBorder="1" applyAlignment="1">
      <alignment vertical="center"/>
    </xf>
    <xf numFmtId="0" fontId="32" fillId="11" borderId="40" xfId="0" applyFont="1" applyFill="1" applyBorder="1" applyAlignment="1">
      <alignment vertical="center"/>
    </xf>
    <xf numFmtId="0" fontId="32" fillId="11" borderId="32" xfId="0" applyFont="1" applyFill="1" applyBorder="1" applyAlignment="1">
      <alignment vertical="center"/>
    </xf>
    <xf numFmtId="0" fontId="32" fillId="11" borderId="33" xfId="0" applyFont="1" applyFill="1" applyBorder="1" applyAlignment="1">
      <alignment vertical="center"/>
    </xf>
    <xf numFmtId="0" fontId="32" fillId="11" borderId="0" xfId="0" applyFont="1" applyFill="1" applyBorder="1" applyAlignment="1">
      <alignment vertical="center"/>
    </xf>
    <xf numFmtId="0" fontId="32" fillId="11" borderId="0" xfId="0" applyFont="1" applyFill="1" applyBorder="1" applyAlignment="1"/>
    <xf numFmtId="0" fontId="32" fillId="11" borderId="41" xfId="0" applyFont="1" applyFill="1" applyBorder="1" applyAlignment="1">
      <alignment vertical="center"/>
    </xf>
    <xf numFmtId="0" fontId="32" fillId="11" borderId="38" xfId="0" applyFont="1" applyFill="1" applyBorder="1" applyAlignment="1">
      <alignment vertical="center"/>
    </xf>
    <xf numFmtId="0" fontId="32" fillId="11" borderId="42" xfId="0" applyFont="1" applyFill="1" applyBorder="1" applyAlignment="1">
      <alignment vertical="center"/>
    </xf>
    <xf numFmtId="0" fontId="32" fillId="11" borderId="37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top"/>
    </xf>
    <xf numFmtId="0" fontId="32" fillId="11" borderId="39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vertical="top"/>
    </xf>
    <xf numFmtId="0" fontId="33" fillId="11" borderId="33" xfId="0" applyFont="1" applyFill="1" applyBorder="1" applyAlignment="1">
      <alignment vertical="top"/>
    </xf>
    <xf numFmtId="0" fontId="33" fillId="11" borderId="32" xfId="0" applyFont="1" applyFill="1" applyBorder="1" applyAlignment="1">
      <alignment horizontal="center" vertical="top"/>
    </xf>
    <xf numFmtId="0" fontId="33" fillId="11" borderId="33" xfId="0" applyFont="1" applyFill="1" applyBorder="1" applyAlignment="1">
      <alignment horizontal="center" vertical="top"/>
    </xf>
    <xf numFmtId="0" fontId="25" fillId="11" borderId="0" xfId="0" applyFont="1" applyFill="1" applyBorder="1" applyAlignment="1">
      <alignment vertical="center"/>
    </xf>
    <xf numFmtId="0" fontId="32" fillId="11" borderId="34" xfId="0" applyFont="1" applyFill="1" applyBorder="1" applyAlignment="1">
      <alignment vertical="center"/>
    </xf>
    <xf numFmtId="0" fontId="32" fillId="11" borderId="35" xfId="0" applyFont="1" applyFill="1" applyBorder="1" applyAlignment="1">
      <alignment vertical="center"/>
    </xf>
    <xf numFmtId="0" fontId="32" fillId="11" borderId="36" xfId="0" applyFont="1" applyFill="1" applyBorder="1" applyAlignment="1">
      <alignment vertical="center"/>
    </xf>
    <xf numFmtId="0" fontId="25" fillId="11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right"/>
    </xf>
    <xf numFmtId="0" fontId="49" fillId="11" borderId="0" xfId="0" applyFont="1" applyFill="1" applyAlignment="1">
      <alignment horizontal="left"/>
    </xf>
    <xf numFmtId="165" fontId="49" fillId="11" borderId="0" xfId="5" applyFont="1" applyFill="1"/>
    <xf numFmtId="0" fontId="32" fillId="11" borderId="0" xfId="0" applyFont="1" applyFill="1"/>
    <xf numFmtId="165" fontId="32" fillId="11" borderId="0" xfId="5" applyFont="1" applyFill="1"/>
    <xf numFmtId="0" fontId="50" fillId="11" borderId="0" xfId="0" applyFont="1" applyFill="1" applyAlignment="1">
      <alignment horizontal="left"/>
    </xf>
    <xf numFmtId="168" fontId="50" fillId="11" borderId="0" xfId="5" applyNumberFormat="1" applyFont="1" applyFill="1" applyAlignment="1">
      <alignment horizontal="left"/>
    </xf>
    <xf numFmtId="0" fontId="50" fillId="11" borderId="0" xfId="0" applyFont="1" applyFill="1"/>
    <xf numFmtId="165" fontId="50" fillId="11" borderId="0" xfId="5" applyFont="1" applyFill="1" applyAlignment="1">
      <alignment horizontal="left"/>
    </xf>
    <xf numFmtId="10" fontId="50" fillId="11" borderId="0" xfId="7" applyNumberFormat="1" applyFont="1" applyFill="1" applyAlignment="1">
      <alignment horizontal="left"/>
    </xf>
    <xf numFmtId="165" fontId="32" fillId="11" borderId="0" xfId="5" applyFont="1" applyFill="1" applyAlignment="1">
      <alignment vertical="center"/>
    </xf>
    <xf numFmtId="0" fontId="32" fillId="10" borderId="35" xfId="0" applyFont="1" applyFill="1" applyBorder="1" applyAlignment="1">
      <alignment vertical="center"/>
    </xf>
    <xf numFmtId="0" fontId="32" fillId="10" borderId="36" xfId="0" applyFont="1" applyFill="1" applyBorder="1" applyAlignment="1">
      <alignment vertical="center"/>
    </xf>
    <xf numFmtId="0" fontId="32" fillId="24" borderId="34" xfId="0" applyFont="1" applyFill="1" applyBorder="1" applyAlignment="1">
      <alignment vertical="center"/>
    </xf>
    <xf numFmtId="0" fontId="32" fillId="24" borderId="35" xfId="0" applyFont="1" applyFill="1" applyBorder="1" applyAlignment="1">
      <alignment vertical="center"/>
    </xf>
    <xf numFmtId="0" fontId="52" fillId="0" borderId="28" xfId="0" applyFont="1" applyFill="1" applyBorder="1" applyAlignment="1" applyProtection="1"/>
    <xf numFmtId="165" fontId="9" fillId="11" borderId="28" xfId="5" applyFont="1" applyFill="1" applyBorder="1"/>
    <xf numFmtId="166" fontId="9" fillId="11" borderId="0" xfId="6" applyFont="1" applyFill="1"/>
    <xf numFmtId="0" fontId="51" fillId="25" borderId="28" xfId="0" applyFont="1" applyFill="1" applyBorder="1" applyAlignment="1" applyProtection="1"/>
    <xf numFmtId="0" fontId="11" fillId="25" borderId="0" xfId="0" applyFont="1" applyFill="1"/>
    <xf numFmtId="165" fontId="11" fillId="25" borderId="28" xfId="5" applyFont="1" applyFill="1" applyBorder="1"/>
    <xf numFmtId="49" fontId="11" fillId="25" borderId="28" xfId="6" applyNumberFormat="1" applyFont="1" applyFill="1" applyBorder="1" applyAlignment="1">
      <alignment horizontal="center"/>
    </xf>
    <xf numFmtId="49" fontId="9" fillId="11" borderId="28" xfId="6" applyNumberFormat="1" applyFont="1" applyFill="1" applyBorder="1" applyAlignment="1">
      <alignment horizontal="center"/>
    </xf>
    <xf numFmtId="0" fontId="1" fillId="2" borderId="35" xfId="1" applyBorder="1" applyAlignment="1">
      <alignment horizontal="center" vertical="center"/>
    </xf>
    <xf numFmtId="0" fontId="0" fillId="11" borderId="0" xfId="0" applyFill="1" applyAlignment="1">
      <alignment horizontal="center"/>
    </xf>
    <xf numFmtId="166" fontId="7" fillId="26" borderId="0" xfId="8" applyNumberFormat="1" applyBorder="1"/>
    <xf numFmtId="0" fontId="7" fillId="26" borderId="0" xfId="8" applyBorder="1"/>
    <xf numFmtId="0" fontId="38" fillId="11" borderId="0" xfId="0" applyFont="1" applyFill="1" applyBorder="1" applyAlignment="1">
      <alignment vertical="center"/>
    </xf>
    <xf numFmtId="0" fontId="23" fillId="16" borderId="28" xfId="0" applyFont="1" applyFill="1" applyBorder="1" applyAlignment="1">
      <alignment horizontal="center" vertical="center"/>
    </xf>
    <xf numFmtId="0" fontId="1" fillId="2" borderId="36" xfId="1" applyBorder="1" applyAlignment="1">
      <alignment vertical="center"/>
    </xf>
    <xf numFmtId="0" fontId="0" fillId="23" borderId="0" xfId="0" applyFill="1" applyAlignment="1">
      <alignment horizontal="center"/>
    </xf>
    <xf numFmtId="9" fontId="0" fillId="11" borderId="0" xfId="0" applyNumberFormat="1" applyFill="1" applyAlignment="1">
      <alignment horizontal="center"/>
    </xf>
    <xf numFmtId="0" fontId="2" fillId="3" borderId="28" xfId="2" applyBorder="1" applyAlignment="1">
      <alignment horizontal="center" vertical="center"/>
    </xf>
    <xf numFmtId="0" fontId="2" fillId="3" borderId="0" xfId="2" applyBorder="1" applyAlignment="1">
      <alignment vertical="center"/>
    </xf>
    <xf numFmtId="0" fontId="0" fillId="11" borderId="0" xfId="0" applyFill="1" applyAlignment="1">
      <alignment horizontal="center"/>
    </xf>
    <xf numFmtId="0" fontId="53" fillId="11" borderId="0" xfId="0" applyFont="1" applyFill="1" applyBorder="1" applyAlignment="1">
      <alignment horizontal="left" vertical="center"/>
    </xf>
    <xf numFmtId="0" fontId="53" fillId="11" borderId="0" xfId="0" applyFont="1" applyFill="1" applyBorder="1" applyAlignment="1">
      <alignment vertical="center"/>
    </xf>
    <xf numFmtId="0" fontId="53" fillId="11" borderId="0" xfId="1" applyFont="1" applyFill="1" applyBorder="1" applyAlignment="1">
      <alignment horizontal="left" vertical="center"/>
    </xf>
    <xf numFmtId="14" fontId="53" fillId="11" borderId="0" xfId="1" applyNumberFormat="1" applyFont="1" applyFill="1" applyBorder="1" applyAlignment="1">
      <alignment horizontal="left" vertical="center"/>
    </xf>
    <xf numFmtId="14" fontId="53" fillId="11" borderId="0" xfId="0" applyNumberFormat="1" applyFont="1" applyFill="1" applyBorder="1" applyAlignment="1">
      <alignment horizontal="left" vertical="center"/>
    </xf>
    <xf numFmtId="0" fontId="53" fillId="11" borderId="0" xfId="3" applyFont="1" applyFill="1" applyBorder="1" applyAlignment="1">
      <alignment horizontal="left" vertical="center"/>
    </xf>
    <xf numFmtId="14" fontId="53" fillId="11" borderId="0" xfId="3" applyNumberFormat="1" applyFont="1" applyFill="1" applyBorder="1" applyAlignment="1">
      <alignment horizontal="left" vertical="center"/>
    </xf>
    <xf numFmtId="0" fontId="53" fillId="11" borderId="42" xfId="0" applyFont="1" applyFill="1" applyBorder="1" applyAlignment="1">
      <alignment horizontal="left" vertical="center"/>
    </xf>
    <xf numFmtId="0" fontId="53" fillId="11" borderId="40" xfId="0" applyFont="1" applyFill="1" applyBorder="1" applyAlignment="1">
      <alignment horizontal="left" vertical="center"/>
    </xf>
    <xf numFmtId="0" fontId="7" fillId="12" borderId="28" xfId="0" applyFont="1" applyFill="1" applyBorder="1" applyAlignment="1">
      <alignment horizontal="center" vertical="center" wrapText="1"/>
    </xf>
    <xf numFmtId="167" fontId="0" fillId="11" borderId="28" xfId="6" applyNumberFormat="1" applyFont="1" applyFill="1" applyBorder="1" applyAlignment="1">
      <alignment horizontal="center"/>
    </xf>
    <xf numFmtId="165" fontId="0" fillId="11" borderId="28" xfId="5" applyFont="1" applyFill="1" applyBorder="1"/>
    <xf numFmtId="165" fontId="4" fillId="12" borderId="28" xfId="0" applyNumberFormat="1" applyFont="1" applyFill="1" applyBorder="1"/>
    <xf numFmtId="0" fontId="7" fillId="12" borderId="28" xfId="0" applyFont="1" applyFill="1" applyBorder="1" applyAlignment="1">
      <alignment horizontal="center"/>
    </xf>
    <xf numFmtId="167" fontId="6" fillId="11" borderId="28" xfId="6" applyNumberFormat="1" applyFont="1" applyFill="1" applyBorder="1" applyAlignment="1">
      <alignment horizontal="center"/>
    </xf>
    <xf numFmtId="165" fontId="0" fillId="11" borderId="28" xfId="5" applyFont="1" applyFill="1" applyBorder="1" applyAlignment="1">
      <alignment horizontal="center"/>
    </xf>
    <xf numFmtId="0" fontId="53" fillId="7" borderId="0" xfId="1" applyFont="1" applyFill="1" applyBorder="1" applyAlignment="1">
      <alignment horizontal="left" vertical="center"/>
    </xf>
    <xf numFmtId="0" fontId="53" fillId="18" borderId="0" xfId="1" applyFont="1" applyFill="1" applyBorder="1" applyAlignment="1">
      <alignment horizontal="left" vertical="center"/>
    </xf>
    <xf numFmtId="0" fontId="53" fillId="18" borderId="0" xfId="0" applyFont="1" applyFill="1" applyBorder="1" applyAlignment="1">
      <alignment horizontal="left" vertical="center"/>
    </xf>
    <xf numFmtId="0" fontId="10" fillId="18" borderId="0" xfId="1" applyFont="1" applyFill="1" applyBorder="1" applyAlignment="1">
      <alignment horizontal="left" vertical="center"/>
    </xf>
    <xf numFmtId="0" fontId="55" fillId="11" borderId="0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14" fontId="55" fillId="11" borderId="0" xfId="1" applyNumberFormat="1" applyFont="1" applyFill="1" applyBorder="1" applyAlignment="1">
      <alignment horizontal="left" vertical="center"/>
    </xf>
    <xf numFmtId="14" fontId="55" fillId="11" borderId="0" xfId="0" applyNumberFormat="1" applyFont="1" applyFill="1" applyBorder="1" applyAlignment="1">
      <alignment horizontal="left" vertical="center"/>
    </xf>
    <xf numFmtId="14" fontId="55" fillId="11" borderId="0" xfId="3" applyNumberFormat="1" applyFont="1" applyFill="1" applyBorder="1" applyAlignment="1">
      <alignment horizontal="left" vertical="center"/>
    </xf>
    <xf numFmtId="14" fontId="55" fillId="7" borderId="0" xfId="1" applyNumberFormat="1" applyFont="1" applyFill="1" applyBorder="1" applyAlignment="1">
      <alignment horizontal="left" vertical="center"/>
    </xf>
    <xf numFmtId="0" fontId="54" fillId="11" borderId="39" xfId="0" applyFont="1" applyFill="1" applyBorder="1" applyAlignment="1">
      <alignment horizontal="left" vertical="center"/>
    </xf>
    <xf numFmtId="0" fontId="54" fillId="11" borderId="41" xfId="0" applyFont="1" applyFill="1" applyBorder="1" applyAlignment="1">
      <alignment horizontal="left" vertical="center"/>
    </xf>
    <xf numFmtId="0" fontId="54" fillId="11" borderId="42" xfId="0" applyFont="1" applyFill="1" applyBorder="1" applyAlignment="1">
      <alignment horizontal="left" vertical="center"/>
    </xf>
    <xf numFmtId="0" fontId="54" fillId="11" borderId="34" xfId="0" applyFont="1" applyFill="1" applyBorder="1" applyAlignment="1">
      <alignment horizontal="left" vertical="center"/>
    </xf>
    <xf numFmtId="0" fontId="54" fillId="11" borderId="36" xfId="0" applyFont="1" applyFill="1" applyBorder="1" applyAlignment="1">
      <alignment horizontal="left" vertical="center"/>
    </xf>
    <xf numFmtId="9" fontId="53" fillId="11" borderId="0" xfId="0" applyNumberFormat="1" applyFont="1" applyFill="1" applyBorder="1" applyAlignment="1">
      <alignment horizontal="left" vertical="center"/>
    </xf>
    <xf numFmtId="166" fontId="53" fillId="11" borderId="0" xfId="6" applyFont="1" applyFill="1" applyBorder="1" applyAlignment="1">
      <alignment horizontal="left" vertical="center"/>
    </xf>
    <xf numFmtId="0" fontId="24" fillId="11" borderId="28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left" vertical="center"/>
    </xf>
    <xf numFmtId="0" fontId="25" fillId="11" borderId="28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right" vertical="center"/>
    </xf>
    <xf numFmtId="0" fontId="0" fillId="11" borderId="0" xfId="0" applyFill="1" applyAlignment="1">
      <alignment horizontal="center"/>
    </xf>
    <xf numFmtId="169" fontId="0" fillId="25" borderId="0" xfId="6" applyNumberFormat="1" applyFont="1" applyFill="1"/>
    <xf numFmtId="169" fontId="0" fillId="21" borderId="0" xfId="6" applyNumberFormat="1" applyFont="1" applyFill="1"/>
    <xf numFmtId="0" fontId="0" fillId="14" borderId="0" xfId="0" applyFill="1"/>
    <xf numFmtId="167" fontId="0" fillId="25" borderId="0" xfId="6" applyNumberFormat="1" applyFont="1" applyFill="1"/>
    <xf numFmtId="0" fontId="0" fillId="17" borderId="0" xfId="0" applyFill="1"/>
    <xf numFmtId="0" fontId="0" fillId="29" borderId="0" xfId="0" applyFill="1"/>
    <xf numFmtId="166" fontId="0" fillId="30" borderId="0" xfId="0" applyNumberFormat="1" applyFill="1"/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5" fontId="0" fillId="17" borderId="0" xfId="5" applyFont="1" applyFill="1"/>
    <xf numFmtId="166" fontId="0" fillId="28" borderId="0" xfId="6" applyFont="1" applyFill="1" applyAlignment="1">
      <alignment horizontal="center"/>
    </xf>
    <xf numFmtId="0" fontId="6" fillId="11" borderId="0" xfId="0" applyFont="1" applyFill="1"/>
    <xf numFmtId="165" fontId="6" fillId="11" borderId="0" xfId="0" applyNumberFormat="1" applyFont="1" applyFill="1"/>
    <xf numFmtId="0" fontId="6" fillId="29" borderId="0" xfId="0" applyFont="1" applyFill="1"/>
    <xf numFmtId="165" fontId="6" fillId="29" borderId="0" xfId="0" applyNumberFormat="1" applyFont="1" applyFill="1"/>
    <xf numFmtId="0" fontId="6" fillId="29" borderId="0" xfId="0" applyFont="1" applyFill="1" applyAlignment="1">
      <alignment horizontal="right"/>
    </xf>
    <xf numFmtId="169" fontId="6" fillId="29" borderId="0" xfId="0" applyNumberFormat="1" applyFont="1" applyFill="1" applyAlignment="1">
      <alignment horizontal="right"/>
    </xf>
    <xf numFmtId="166" fontId="6" fillId="29" borderId="0" xfId="0" applyNumberFormat="1" applyFont="1" applyFill="1" applyAlignment="1">
      <alignment horizontal="right"/>
    </xf>
    <xf numFmtId="10" fontId="0" fillId="32" borderId="0" xfId="7" applyNumberFormat="1" applyFont="1" applyFill="1"/>
    <xf numFmtId="10" fontId="6" fillId="32" borderId="0" xfId="0" applyNumberFormat="1" applyFont="1" applyFill="1"/>
    <xf numFmtId="0" fontId="6" fillId="17" borderId="46" xfId="0" applyFont="1" applyFill="1" applyBorder="1" applyAlignment="1">
      <alignment horizontal="center" vertical="center"/>
    </xf>
    <xf numFmtId="0" fontId="6" fillId="17" borderId="47" xfId="0" applyFont="1" applyFill="1" applyBorder="1" applyAlignment="1">
      <alignment horizontal="center"/>
    </xf>
    <xf numFmtId="0" fontId="6" fillId="32" borderId="47" xfId="0" applyFont="1" applyFill="1" applyBorder="1" applyAlignment="1">
      <alignment horizontal="center"/>
    </xf>
    <xf numFmtId="0" fontId="6" fillId="25" borderId="47" xfId="0" applyFont="1" applyFill="1" applyBorder="1" applyAlignment="1">
      <alignment horizontal="center"/>
    </xf>
    <xf numFmtId="0" fontId="6" fillId="21" borderId="47" xfId="0" applyFont="1" applyFill="1" applyBorder="1" applyAlignment="1">
      <alignment horizontal="center"/>
    </xf>
    <xf numFmtId="0" fontId="6" fillId="28" borderId="47" xfId="0" applyFont="1" applyFill="1" applyBorder="1" applyAlignment="1">
      <alignment horizontal="center"/>
    </xf>
    <xf numFmtId="0" fontId="6" fillId="30" borderId="47" xfId="0" applyFont="1" applyFill="1" applyBorder="1"/>
    <xf numFmtId="0" fontId="6" fillId="14" borderId="49" xfId="0" applyFont="1" applyFill="1" applyBorder="1" applyAlignment="1">
      <alignment horizontal="center"/>
    </xf>
    <xf numFmtId="0" fontId="6" fillId="25" borderId="49" xfId="0" applyFont="1" applyFill="1" applyBorder="1" applyAlignment="1">
      <alignment horizontal="center"/>
    </xf>
    <xf numFmtId="165" fontId="6" fillId="11" borderId="0" xfId="5" applyFont="1" applyFill="1"/>
    <xf numFmtId="165" fontId="0" fillId="7" borderId="0" xfId="0" applyNumberFormat="1" applyFill="1"/>
    <xf numFmtId="0" fontId="0" fillId="8" borderId="0" xfId="0" applyFill="1"/>
    <xf numFmtId="165" fontId="0" fillId="8" borderId="0" xfId="5" applyFont="1" applyFill="1"/>
    <xf numFmtId="165" fontId="0" fillId="14" borderId="0" xfId="0" applyNumberFormat="1" applyFill="1"/>
    <xf numFmtId="0" fontId="6" fillId="9" borderId="0" xfId="0" applyFont="1" applyFill="1" applyAlignment="1">
      <alignment horizontal="center" vertical="center"/>
    </xf>
    <xf numFmtId="0" fontId="6" fillId="20" borderId="0" xfId="0" applyFont="1" applyFill="1" applyAlignment="1">
      <alignment horizontal="center" vertical="center"/>
    </xf>
    <xf numFmtId="10" fontId="0" fillId="11" borderId="0" xfId="7" applyNumberFormat="1" applyFont="1" applyFill="1" applyAlignment="1">
      <alignment horizontal="center"/>
    </xf>
    <xf numFmtId="0" fontId="0" fillId="29" borderId="0" xfId="0" applyFill="1" applyAlignment="1">
      <alignment horizontal="center"/>
    </xf>
    <xf numFmtId="0" fontId="11" fillId="34" borderId="0" xfId="0" applyFont="1" applyFill="1" applyAlignment="1">
      <alignment horizontal="center" vertical="center"/>
    </xf>
    <xf numFmtId="0" fontId="6" fillId="32" borderId="0" xfId="0" applyFont="1" applyFill="1" applyAlignment="1">
      <alignment horizontal="center" vertical="center"/>
    </xf>
    <xf numFmtId="165" fontId="0" fillId="11" borderId="0" xfId="0" applyNumberFormat="1" applyFill="1" applyAlignment="1"/>
    <xf numFmtId="0" fontId="0" fillId="29" borderId="0" xfId="0" applyFill="1" applyAlignment="1"/>
    <xf numFmtId="0" fontId="6" fillId="30" borderId="0" xfId="0" applyFont="1" applyFill="1" applyAlignment="1">
      <alignment horizontal="center" vertical="center"/>
    </xf>
    <xf numFmtId="0" fontId="56" fillId="36" borderId="51" xfId="0" applyFont="1" applyFill="1" applyBorder="1" applyAlignment="1">
      <alignment horizontal="left" vertical="top" wrapText="1"/>
    </xf>
    <xf numFmtId="0" fontId="56" fillId="35" borderId="51" xfId="0" applyFont="1" applyFill="1" applyBorder="1" applyAlignment="1">
      <alignment horizontal="left" vertical="top" wrapText="1"/>
    </xf>
    <xf numFmtId="0" fontId="57" fillId="35" borderId="51" xfId="0" applyFont="1" applyFill="1" applyBorder="1" applyAlignment="1">
      <alignment vertical="top" wrapText="1"/>
    </xf>
    <xf numFmtId="0" fontId="57" fillId="36" borderId="51" xfId="0" applyFont="1" applyFill="1" applyBorder="1" applyAlignment="1">
      <alignment vertical="top" wrapText="1"/>
    </xf>
    <xf numFmtId="0" fontId="56" fillId="11" borderId="51" xfId="0" applyFont="1" applyFill="1" applyBorder="1" applyAlignment="1">
      <alignment horizontal="left" vertical="top" wrapText="1"/>
    </xf>
    <xf numFmtId="0" fontId="57" fillId="11" borderId="51" xfId="0" applyFont="1" applyFill="1" applyBorder="1" applyAlignment="1">
      <alignment vertical="top" wrapText="1"/>
    </xf>
    <xf numFmtId="170" fontId="0" fillId="11" borderId="0" xfId="6" applyNumberFormat="1" applyFont="1" applyFill="1"/>
    <xf numFmtId="170" fontId="0" fillId="11" borderId="0" xfId="6" applyNumberFormat="1" applyFont="1" applyFill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32" fillId="11" borderId="0" xfId="0" applyFont="1" applyFill="1" applyAlignment="1">
      <alignment horizontal="right" vertical="center"/>
    </xf>
    <xf numFmtId="0" fontId="25" fillId="11" borderId="0" xfId="0" applyFont="1" applyFill="1" applyAlignment="1">
      <alignment vertical="center"/>
    </xf>
    <xf numFmtId="0" fontId="25" fillId="11" borderId="0" xfId="0" applyFont="1" applyFill="1" applyAlignment="1">
      <alignment horizontal="right" vertical="center"/>
    </xf>
    <xf numFmtId="0" fontId="23" fillId="16" borderId="0" xfId="0" applyFont="1" applyFill="1" applyAlignment="1">
      <alignment horizontal="center" vertical="center"/>
    </xf>
    <xf numFmtId="0" fontId="58" fillId="11" borderId="37" xfId="0" applyFont="1" applyFill="1" applyBorder="1" applyAlignment="1">
      <alignment horizontal="center" vertical="center"/>
    </xf>
    <xf numFmtId="165" fontId="58" fillId="11" borderId="37" xfId="5" applyFont="1" applyFill="1" applyBorder="1" applyAlignment="1">
      <alignment horizontal="center" vertical="center"/>
    </xf>
    <xf numFmtId="0" fontId="58" fillId="11" borderId="35" xfId="0" applyFont="1" applyFill="1" applyBorder="1" applyAlignment="1">
      <alignment horizontal="center" vertical="center"/>
    </xf>
    <xf numFmtId="165" fontId="58" fillId="11" borderId="35" xfId="5" applyFont="1" applyFill="1" applyBorder="1" applyAlignment="1">
      <alignment horizontal="center" vertical="center"/>
    </xf>
    <xf numFmtId="0" fontId="25" fillId="20" borderId="0" xfId="0" applyFont="1" applyFill="1" applyAlignment="1">
      <alignment vertical="center"/>
    </xf>
    <xf numFmtId="0" fontId="58" fillId="20" borderId="0" xfId="0" applyFont="1" applyFill="1" applyAlignment="1">
      <alignment horizontal="right" vertical="center"/>
    </xf>
    <xf numFmtId="0" fontId="25" fillId="11" borderId="35" xfId="0" applyFont="1" applyFill="1" applyBorder="1" applyAlignment="1">
      <alignment vertical="center"/>
    </xf>
    <xf numFmtId="0" fontId="25" fillId="11" borderId="36" xfId="0" applyFont="1" applyFill="1" applyBorder="1" applyAlignment="1">
      <alignment vertical="center"/>
    </xf>
    <xf numFmtId="165" fontId="25" fillId="11" borderId="0" xfId="5" applyFont="1" applyFill="1" applyBorder="1" applyAlignment="1">
      <alignment vertical="center"/>
    </xf>
    <xf numFmtId="0" fontId="25" fillId="11" borderId="32" xfId="0" applyFont="1" applyFill="1" applyBorder="1" applyAlignment="1">
      <alignment vertical="center"/>
    </xf>
    <xf numFmtId="0" fontId="25" fillId="11" borderId="33" xfId="0" applyFont="1" applyFill="1" applyBorder="1" applyAlignment="1">
      <alignment vertical="center"/>
    </xf>
    <xf numFmtId="0" fontId="25" fillId="11" borderId="0" xfId="0" applyFont="1" applyFill="1" applyBorder="1" applyAlignment="1">
      <alignment horizontal="right" vertical="center"/>
    </xf>
    <xf numFmtId="0" fontId="23" fillId="16" borderId="0" xfId="0" applyFont="1" applyFill="1" applyBorder="1" applyAlignment="1">
      <alignment horizontal="center" vertical="center"/>
    </xf>
    <xf numFmtId="170" fontId="25" fillId="11" borderId="0" xfId="6" applyNumberFormat="1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58" fillId="20" borderId="0" xfId="0" applyFont="1" applyFill="1" applyBorder="1" applyAlignment="1">
      <alignment horizontal="right" vertical="center"/>
    </xf>
    <xf numFmtId="168" fontId="25" fillId="11" borderId="0" xfId="0" quotePrefix="1" applyNumberFormat="1" applyFont="1" applyFill="1" applyBorder="1" applyAlignment="1">
      <alignment vertical="center"/>
    </xf>
    <xf numFmtId="168" fontId="25" fillId="11" borderId="0" xfId="0" quotePrefix="1" applyNumberFormat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vertical="center"/>
    </xf>
    <xf numFmtId="0" fontId="58" fillId="11" borderId="35" xfId="0" quotePrefix="1" applyFont="1" applyFill="1" applyBorder="1" applyAlignment="1">
      <alignment horizontal="center" vertical="center"/>
    </xf>
    <xf numFmtId="0" fontId="58" fillId="11" borderId="35" xfId="0" applyFont="1" applyFill="1" applyBorder="1" applyAlignment="1">
      <alignment vertical="center"/>
    </xf>
    <xf numFmtId="0" fontId="22" fillId="11" borderId="35" xfId="0" applyFont="1" applyFill="1" applyBorder="1" applyAlignment="1">
      <alignment vertical="center"/>
    </xf>
    <xf numFmtId="0" fontId="59" fillId="11" borderId="35" xfId="0" applyFont="1" applyFill="1" applyBorder="1" applyAlignment="1">
      <alignment vertical="center"/>
    </xf>
    <xf numFmtId="165" fontId="58" fillId="11" borderId="35" xfId="5" applyFont="1" applyFill="1" applyBorder="1" applyAlignment="1">
      <alignment vertical="center"/>
    </xf>
    <xf numFmtId="0" fontId="58" fillId="11" borderId="35" xfId="0" quotePrefix="1" applyFont="1" applyFill="1" applyBorder="1" applyAlignment="1">
      <alignment vertical="center"/>
    </xf>
    <xf numFmtId="170" fontId="25" fillId="11" borderId="35" xfId="6" applyNumberFormat="1" applyFont="1" applyFill="1" applyBorder="1" applyAlignment="1">
      <alignment vertical="center"/>
    </xf>
    <xf numFmtId="10" fontId="25" fillId="11" borderId="35" xfId="7" applyNumberFormat="1" applyFont="1" applyFill="1" applyBorder="1" applyAlignment="1">
      <alignment vertical="center"/>
    </xf>
    <xf numFmtId="165" fontId="58" fillId="11" borderId="35" xfId="0" applyNumberFormat="1" applyFont="1" applyFill="1" applyBorder="1" applyAlignment="1">
      <alignment vertical="center"/>
    </xf>
    <xf numFmtId="165" fontId="58" fillId="20" borderId="0" xfId="5" applyFont="1" applyFill="1" applyBorder="1" applyAlignment="1">
      <alignment vertical="center"/>
    </xf>
    <xf numFmtId="165" fontId="58" fillId="11" borderId="0" xfId="5" applyFont="1" applyFill="1" applyBorder="1" applyAlignment="1">
      <alignment vertical="center"/>
    </xf>
    <xf numFmtId="170" fontId="58" fillId="11" borderId="0" xfId="6" applyNumberFormat="1" applyFont="1" applyFill="1" applyBorder="1" applyAlignment="1">
      <alignment vertical="center"/>
    </xf>
    <xf numFmtId="0" fontId="58" fillId="11" borderId="0" xfId="0" applyFont="1" applyFill="1" applyBorder="1" applyAlignment="1">
      <alignment vertical="center"/>
    </xf>
    <xf numFmtId="0" fontId="23" fillId="11" borderId="0" xfId="0" applyFont="1" applyFill="1" applyBorder="1" applyAlignment="1">
      <alignment vertical="center"/>
    </xf>
    <xf numFmtId="0" fontId="58" fillId="20" borderId="0" xfId="0" applyFont="1" applyFill="1" applyBorder="1" applyAlignment="1">
      <alignment vertical="center"/>
    </xf>
    <xf numFmtId="0" fontId="25" fillId="14" borderId="28" xfId="0" applyFont="1" applyFill="1" applyBorder="1" applyAlignment="1">
      <alignment vertical="center"/>
    </xf>
    <xf numFmtId="0" fontId="25" fillId="42" borderId="28" xfId="0" applyFont="1" applyFill="1" applyBorder="1" applyAlignment="1">
      <alignment vertical="center"/>
    </xf>
    <xf numFmtId="0" fontId="25" fillId="38" borderId="28" xfId="0" applyFont="1" applyFill="1" applyBorder="1" applyAlignment="1">
      <alignment vertical="center"/>
    </xf>
    <xf numFmtId="0" fontId="32" fillId="38" borderId="28" xfId="0" applyFont="1" applyFill="1" applyBorder="1" applyAlignment="1">
      <alignment vertical="center"/>
    </xf>
    <xf numFmtId="168" fontId="25" fillId="38" borderId="28" xfId="0" quotePrefix="1" applyNumberFormat="1" applyFont="1" applyFill="1" applyBorder="1" applyAlignment="1">
      <alignment vertical="center"/>
    </xf>
    <xf numFmtId="0" fontId="23" fillId="42" borderId="36" xfId="0" applyFont="1" applyFill="1" applyBorder="1" applyAlignment="1">
      <alignment horizontal="center" vertical="center"/>
    </xf>
    <xf numFmtId="9" fontId="59" fillId="29" borderId="35" xfId="7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vertical="center"/>
    </xf>
    <xf numFmtId="9" fontId="0" fillId="11" borderId="0" xfId="7" applyFont="1" applyFill="1"/>
    <xf numFmtId="9" fontId="32" fillId="11" borderId="0" xfId="7" applyFont="1" applyFill="1" applyAlignment="1">
      <alignment vertical="center"/>
    </xf>
    <xf numFmtId="171" fontId="32" fillId="11" borderId="0" xfId="5" applyNumberFormat="1" applyFont="1" applyFill="1" applyAlignment="1">
      <alignment vertical="center"/>
    </xf>
    <xf numFmtId="0" fontId="11" fillId="11" borderId="0" xfId="0" applyFont="1" applyFill="1" applyBorder="1" applyAlignment="1">
      <alignment horizontal="left" vertical="center"/>
    </xf>
    <xf numFmtId="0" fontId="11" fillId="11" borderId="28" xfId="0" applyFont="1" applyFill="1" applyBorder="1" applyAlignment="1">
      <alignment horizontal="center" vertical="center"/>
    </xf>
    <xf numFmtId="14" fontId="11" fillId="11" borderId="28" xfId="3" applyNumberFormat="1" applyFont="1" applyFill="1" applyBorder="1" applyAlignment="1">
      <alignment horizontal="center" vertical="center"/>
    </xf>
    <xf numFmtId="0" fontId="11" fillId="14" borderId="28" xfId="0" applyFont="1" applyFill="1" applyBorder="1" applyAlignment="1">
      <alignment horizontal="center" vertical="center"/>
    </xf>
    <xf numFmtId="10" fontId="0" fillId="11" borderId="0" xfId="7" applyNumberFormat="1" applyFont="1" applyFill="1"/>
    <xf numFmtId="0" fontId="32" fillId="11" borderId="38" xfId="0" applyFont="1" applyFill="1" applyBorder="1" applyAlignment="1">
      <alignment horizontal="center" vertical="center"/>
    </xf>
    <xf numFmtId="0" fontId="38" fillId="46" borderId="0" xfId="0" applyFont="1" applyFill="1" applyBorder="1" applyAlignment="1">
      <alignment vertical="center"/>
    </xf>
    <xf numFmtId="0" fontId="38" fillId="46" borderId="0" xfId="0" applyFont="1" applyFill="1" applyBorder="1" applyAlignment="1">
      <alignment horizontal="center" vertical="center"/>
    </xf>
    <xf numFmtId="0" fontId="1" fillId="2" borderId="0" xfId="1"/>
    <xf numFmtId="165" fontId="2" fillId="3" borderId="0" xfId="5" applyFont="1" applyFill="1"/>
    <xf numFmtId="0" fontId="53" fillId="11" borderId="28" xfId="0" applyFont="1" applyFill="1" applyBorder="1" applyAlignment="1">
      <alignment horizontal="left" vertical="center"/>
    </xf>
    <xf numFmtId="0" fontId="53" fillId="11" borderId="0" xfId="0" applyFont="1" applyFill="1" applyBorder="1" applyAlignment="1">
      <alignment horizontal="center" vertical="center"/>
    </xf>
    <xf numFmtId="0" fontId="4" fillId="40" borderId="44" xfId="0" applyFont="1" applyFill="1" applyBorder="1" applyAlignment="1">
      <alignment horizontal="center" vertical="center"/>
    </xf>
    <xf numFmtId="0" fontId="4" fillId="40" borderId="45" xfId="0" applyFont="1" applyFill="1" applyBorder="1" applyAlignment="1">
      <alignment horizontal="left" vertical="center"/>
    </xf>
    <xf numFmtId="0" fontId="4" fillId="40" borderId="43" xfId="0" applyFont="1" applyFill="1" applyBorder="1" applyAlignment="1">
      <alignment horizontal="left" vertical="center"/>
    </xf>
    <xf numFmtId="0" fontId="4" fillId="12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62" fillId="7" borderId="0" xfId="0" applyFont="1" applyFill="1" applyBorder="1" applyAlignment="1">
      <alignment horizontal="center" vertical="center"/>
    </xf>
    <xf numFmtId="0" fontId="53" fillId="11" borderId="38" xfId="0" applyFont="1" applyFill="1" applyBorder="1" applyAlignment="1">
      <alignment horizontal="center" vertical="center"/>
    </xf>
    <xf numFmtId="0" fontId="53" fillId="11" borderId="38" xfId="0" applyFont="1" applyFill="1" applyBorder="1" applyAlignment="1">
      <alignment horizontal="left" vertical="center"/>
    </xf>
    <xf numFmtId="0" fontId="53" fillId="8" borderId="38" xfId="0" applyFont="1" applyFill="1" applyBorder="1" applyAlignment="1">
      <alignment horizontal="center" vertical="center"/>
    </xf>
    <xf numFmtId="0" fontId="53" fillId="11" borderId="35" xfId="0" applyFont="1" applyFill="1" applyBorder="1" applyAlignment="1">
      <alignment horizontal="center" vertical="center"/>
    </xf>
    <xf numFmtId="0" fontId="53" fillId="11" borderId="35" xfId="0" applyFont="1" applyFill="1" applyBorder="1" applyAlignment="1">
      <alignment horizontal="left" vertical="center"/>
    </xf>
    <xf numFmtId="165" fontId="53" fillId="11" borderId="35" xfId="5" applyFont="1" applyFill="1" applyBorder="1" applyAlignment="1">
      <alignment horizontal="left" vertical="center"/>
    </xf>
    <xf numFmtId="165" fontId="53" fillId="11" borderId="38" xfId="5" applyFont="1" applyFill="1" applyBorder="1" applyAlignment="1">
      <alignment horizontal="left" vertical="center"/>
    </xf>
    <xf numFmtId="0" fontId="53" fillId="8" borderId="35" xfId="0" applyFont="1" applyFill="1" applyBorder="1" applyAlignment="1">
      <alignment horizontal="center" vertical="center"/>
    </xf>
    <xf numFmtId="49" fontId="25" fillId="11" borderId="28" xfId="0" applyNumberFormat="1" applyFont="1" applyFill="1" applyBorder="1" applyAlignment="1">
      <alignment horizontal="center" vertical="center"/>
    </xf>
    <xf numFmtId="0" fontId="32" fillId="30" borderId="0" xfId="0" applyFont="1" applyFill="1" applyAlignment="1">
      <alignment vertical="center"/>
    </xf>
    <xf numFmtId="0" fontId="32" fillId="13" borderId="32" xfId="0" applyFont="1" applyFill="1" applyBorder="1" applyAlignment="1">
      <alignment vertical="center"/>
    </xf>
    <xf numFmtId="0" fontId="32" fillId="13" borderId="33" xfId="0" applyFont="1" applyFill="1" applyBorder="1" applyAlignment="1">
      <alignment vertical="center"/>
    </xf>
    <xf numFmtId="0" fontId="1" fillId="2" borderId="35" xfId="1" applyBorder="1" applyAlignment="1">
      <alignment vertical="center"/>
    </xf>
    <xf numFmtId="0" fontId="32" fillId="13" borderId="28" xfId="0" applyFont="1" applyFill="1" applyBorder="1" applyAlignment="1">
      <alignment vertical="center"/>
    </xf>
    <xf numFmtId="0" fontId="32" fillId="32" borderId="44" xfId="0" applyFont="1" applyFill="1" applyBorder="1" applyAlignment="1">
      <alignment horizontal="center" vertical="center"/>
    </xf>
    <xf numFmtId="0" fontId="32" fillId="32" borderId="39" xfId="0" applyFont="1" applyFill="1" applyBorder="1" applyAlignment="1">
      <alignment horizontal="center" vertical="center"/>
    </xf>
    <xf numFmtId="0" fontId="32" fillId="32" borderId="40" xfId="0" applyFont="1" applyFill="1" applyBorder="1" applyAlignment="1">
      <alignment horizontal="center" vertical="center"/>
    </xf>
    <xf numFmtId="0" fontId="32" fillId="41" borderId="45" xfId="0" applyFont="1" applyFill="1" applyBorder="1" applyAlignment="1">
      <alignment horizontal="center" vertical="center"/>
    </xf>
    <xf numFmtId="0" fontId="32" fillId="41" borderId="32" xfId="0" applyFont="1" applyFill="1" applyBorder="1" applyAlignment="1">
      <alignment horizontal="center" vertical="center"/>
    </xf>
    <xf numFmtId="0" fontId="32" fillId="41" borderId="33" xfId="0" applyFont="1" applyFill="1" applyBorder="1" applyAlignment="1">
      <alignment horizontal="center" vertical="center"/>
    </xf>
    <xf numFmtId="0" fontId="32" fillId="13" borderId="45" xfId="0" applyFont="1" applyFill="1" applyBorder="1" applyAlignment="1">
      <alignment horizontal="center" vertical="center"/>
    </xf>
    <xf numFmtId="0" fontId="32" fillId="13" borderId="32" xfId="0" applyFont="1" applyFill="1" applyBorder="1" applyAlignment="1">
      <alignment horizontal="center" vertical="center"/>
    </xf>
    <xf numFmtId="0" fontId="32" fillId="13" borderId="33" xfId="0" applyFont="1" applyFill="1" applyBorder="1" applyAlignment="1">
      <alignment horizontal="center" vertical="center"/>
    </xf>
    <xf numFmtId="0" fontId="32" fillId="32" borderId="45" xfId="0" applyFont="1" applyFill="1" applyBorder="1" applyAlignment="1">
      <alignment horizontal="center" vertical="center"/>
    </xf>
    <xf numFmtId="0" fontId="32" fillId="32" borderId="32" xfId="0" applyFont="1" applyFill="1" applyBorder="1" applyAlignment="1">
      <alignment horizontal="center" vertical="center"/>
    </xf>
    <xf numFmtId="0" fontId="32" fillId="32" borderId="33" xfId="0" applyFont="1" applyFill="1" applyBorder="1" applyAlignment="1">
      <alignment horizontal="center" vertical="center"/>
    </xf>
    <xf numFmtId="0" fontId="32" fillId="32" borderId="43" xfId="0" applyFont="1" applyFill="1" applyBorder="1" applyAlignment="1">
      <alignment horizontal="center" vertical="center"/>
    </xf>
    <xf numFmtId="0" fontId="32" fillId="32" borderId="41" xfId="0" applyFont="1" applyFill="1" applyBorder="1" applyAlignment="1">
      <alignment horizontal="center" vertical="center"/>
    </xf>
    <xf numFmtId="0" fontId="32" fillId="32" borderId="42" xfId="0" applyFont="1" applyFill="1" applyBorder="1" applyAlignment="1">
      <alignment horizontal="center" vertical="center"/>
    </xf>
    <xf numFmtId="0" fontId="32" fillId="32" borderId="37" xfId="0" applyFont="1" applyFill="1" applyBorder="1" applyAlignment="1">
      <alignment horizontal="center" vertical="center"/>
    </xf>
    <xf numFmtId="0" fontId="32" fillId="41" borderId="0" xfId="0" applyFont="1" applyFill="1" applyBorder="1" applyAlignment="1">
      <alignment horizontal="center" vertical="center"/>
    </xf>
    <xf numFmtId="0" fontId="32" fillId="13" borderId="0" xfId="0" applyFont="1" applyFill="1" applyBorder="1" applyAlignment="1">
      <alignment horizontal="center" vertical="center"/>
    </xf>
    <xf numFmtId="0" fontId="32" fillId="32" borderId="0" xfId="0" applyFont="1" applyFill="1" applyBorder="1" applyAlignment="1">
      <alignment horizontal="center" vertical="center"/>
    </xf>
    <xf numFmtId="0" fontId="32" fillId="32" borderId="38" xfId="0" applyFont="1" applyFill="1" applyBorder="1" applyAlignment="1">
      <alignment horizontal="center" vertical="center"/>
    </xf>
    <xf numFmtId="0" fontId="32" fillId="30" borderId="39" xfId="0" applyFont="1" applyFill="1" applyBorder="1" applyAlignment="1">
      <alignment vertical="center"/>
    </xf>
    <xf numFmtId="0" fontId="32" fillId="30" borderId="37" xfId="0" applyFont="1" applyFill="1" applyBorder="1" applyAlignment="1">
      <alignment vertical="center"/>
    </xf>
    <xf numFmtId="0" fontId="32" fillId="30" borderId="40" xfId="0" applyFont="1" applyFill="1" applyBorder="1" applyAlignment="1">
      <alignment vertical="center"/>
    </xf>
    <xf numFmtId="0" fontId="32" fillId="30" borderId="32" xfId="0" applyFont="1" applyFill="1" applyBorder="1" applyAlignment="1">
      <alignment vertical="center"/>
    </xf>
    <xf numFmtId="0" fontId="32" fillId="30" borderId="0" xfId="0" applyFont="1" applyFill="1" applyBorder="1" applyAlignment="1">
      <alignment vertical="center"/>
    </xf>
    <xf numFmtId="0" fontId="32" fillId="30" borderId="33" xfId="0" applyFont="1" applyFill="1" applyBorder="1" applyAlignment="1">
      <alignment vertical="center"/>
    </xf>
    <xf numFmtId="0" fontId="32" fillId="13" borderId="0" xfId="0" applyFont="1" applyFill="1" applyBorder="1" applyAlignment="1">
      <alignment vertical="center"/>
    </xf>
    <xf numFmtId="0" fontId="32" fillId="30" borderId="41" xfId="0" applyFont="1" applyFill="1" applyBorder="1" applyAlignment="1">
      <alignment vertical="center"/>
    </xf>
    <xf numFmtId="0" fontId="32" fillId="30" borderId="38" xfId="0" applyFont="1" applyFill="1" applyBorder="1" applyAlignment="1">
      <alignment vertical="center"/>
    </xf>
    <xf numFmtId="0" fontId="32" fillId="30" borderId="42" xfId="0" applyFont="1" applyFill="1" applyBorder="1" applyAlignment="1">
      <alignment vertical="center"/>
    </xf>
    <xf numFmtId="0" fontId="1" fillId="11" borderId="0" xfId="1" applyFill="1" applyAlignment="1">
      <alignment vertical="center"/>
    </xf>
    <xf numFmtId="9" fontId="32" fillId="11" borderId="0" xfId="0" applyNumberFormat="1" applyFont="1" applyFill="1" applyAlignment="1">
      <alignment vertical="center"/>
    </xf>
    <xf numFmtId="0" fontId="38" fillId="16" borderId="0" xfId="0" applyFont="1" applyFill="1" applyAlignment="1">
      <alignment vertical="center"/>
    </xf>
    <xf numFmtId="0" fontId="38" fillId="16" borderId="0" xfId="0" applyFont="1" applyFill="1" applyAlignment="1">
      <alignment horizontal="center" vertical="center"/>
    </xf>
    <xf numFmtId="0" fontId="63" fillId="11" borderId="0" xfId="0" applyFont="1" applyFill="1" applyAlignment="1">
      <alignment horizontal="center" vertical="center"/>
    </xf>
    <xf numFmtId="0" fontId="33" fillId="11" borderId="0" xfId="0" applyFont="1" applyFill="1" applyAlignment="1">
      <alignment vertical="center"/>
    </xf>
    <xf numFmtId="0" fontId="63" fillId="11" borderId="0" xfId="0" applyFont="1" applyFill="1" applyAlignment="1">
      <alignment vertical="center"/>
    </xf>
    <xf numFmtId="0" fontId="53" fillId="13" borderId="35" xfId="0" applyFont="1" applyFill="1" applyBorder="1" applyAlignment="1">
      <alignment horizontal="center" vertical="center"/>
    </xf>
    <xf numFmtId="0" fontId="53" fillId="10" borderId="35" xfId="0" applyFont="1" applyFill="1" applyBorder="1" applyAlignment="1">
      <alignment horizontal="center" vertical="center"/>
    </xf>
    <xf numFmtId="0" fontId="53" fillId="13" borderId="38" xfId="0" applyFont="1" applyFill="1" applyBorder="1" applyAlignment="1">
      <alignment horizontal="center" vertical="center"/>
    </xf>
    <xf numFmtId="0" fontId="63" fillId="11" borderId="0" xfId="0" applyFont="1" applyFill="1" applyBorder="1" applyAlignment="1">
      <alignment vertical="center"/>
    </xf>
    <xf numFmtId="0" fontId="63" fillId="11" borderId="0" xfId="0" applyFont="1" applyFill="1" applyBorder="1" applyAlignment="1">
      <alignment horizontal="left" vertical="center"/>
    </xf>
    <xf numFmtId="0" fontId="63" fillId="11" borderId="40" xfId="0" applyFont="1" applyFill="1" applyBorder="1" applyAlignment="1">
      <alignment vertical="center"/>
    </xf>
    <xf numFmtId="0" fontId="63" fillId="11" borderId="33" xfId="0" applyFont="1" applyFill="1" applyBorder="1" applyAlignment="1">
      <alignment vertical="center"/>
    </xf>
    <xf numFmtId="0" fontId="63" fillId="11" borderId="42" xfId="0" applyFont="1" applyFill="1" applyBorder="1" applyAlignment="1">
      <alignment vertical="center"/>
    </xf>
    <xf numFmtId="0" fontId="34" fillId="11" borderId="0" xfId="0" applyFont="1" applyFill="1" applyBorder="1" applyAlignment="1">
      <alignment vertical="center"/>
    </xf>
    <xf numFmtId="166" fontId="32" fillId="11" borderId="38" xfId="6" applyFont="1" applyFill="1" applyBorder="1" applyAlignment="1">
      <alignment vertical="center"/>
    </xf>
    <xf numFmtId="0" fontId="53" fillId="38" borderId="35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 vertical="center"/>
    </xf>
    <xf numFmtId="0" fontId="33" fillId="11" borderId="28" xfId="0" applyFont="1" applyFill="1" applyBorder="1" applyAlignment="1">
      <alignment horizontal="center" vertical="center"/>
    </xf>
    <xf numFmtId="0" fontId="33" fillId="20" borderId="28" xfId="0" applyFont="1" applyFill="1" applyBorder="1" applyAlignment="1">
      <alignment horizontal="center" vertical="center"/>
    </xf>
    <xf numFmtId="0" fontId="11" fillId="14" borderId="0" xfId="0" applyFont="1" applyFill="1" applyAlignment="1">
      <alignment vertical="center"/>
    </xf>
    <xf numFmtId="0" fontId="9" fillId="14" borderId="0" xfId="0" applyFont="1" applyFill="1"/>
    <xf numFmtId="0" fontId="11" fillId="14" borderId="0" xfId="0" applyFont="1" applyFill="1"/>
    <xf numFmtId="0" fontId="33" fillId="11" borderId="0" xfId="0" applyFont="1" applyFill="1"/>
    <xf numFmtId="0" fontId="33" fillId="11" borderId="39" xfId="0" applyFont="1" applyFill="1" applyBorder="1" applyAlignment="1">
      <alignment vertical="center"/>
    </xf>
    <xf numFmtId="0" fontId="33" fillId="11" borderId="37" xfId="0" applyFont="1" applyFill="1" applyBorder="1" applyAlignment="1">
      <alignment vertical="center"/>
    </xf>
    <xf numFmtId="0" fontId="33" fillId="11" borderId="40" xfId="0" applyFont="1" applyFill="1" applyBorder="1" applyAlignment="1">
      <alignment vertical="center"/>
    </xf>
    <xf numFmtId="0" fontId="33" fillId="11" borderId="32" xfId="0" applyFont="1" applyFill="1" applyBorder="1" applyAlignment="1">
      <alignment vertical="center"/>
    </xf>
    <xf numFmtId="0" fontId="33" fillId="11" borderId="33" xfId="0" applyFont="1" applyFill="1" applyBorder="1" applyAlignment="1">
      <alignment vertical="center"/>
    </xf>
    <xf numFmtId="165" fontId="33" fillId="11" borderId="0" xfId="5" applyFont="1" applyFill="1" applyBorder="1" applyAlignment="1">
      <alignment horizontal="center" vertical="center"/>
    </xf>
    <xf numFmtId="0" fontId="38" fillId="42" borderId="0" xfId="0" applyFont="1" applyFill="1" applyBorder="1" applyAlignment="1">
      <alignment horizontal="center" vertical="center"/>
    </xf>
    <xf numFmtId="0" fontId="33" fillId="11" borderId="41" xfId="0" applyFont="1" applyFill="1" applyBorder="1" applyAlignment="1">
      <alignment vertical="center"/>
    </xf>
    <xf numFmtId="0" fontId="33" fillId="11" borderId="38" xfId="0" applyFont="1" applyFill="1" applyBorder="1" applyAlignment="1">
      <alignment vertical="center"/>
    </xf>
    <xf numFmtId="0" fontId="33" fillId="11" borderId="42" xfId="0" applyFont="1" applyFill="1" applyBorder="1" applyAlignment="1">
      <alignment vertical="center"/>
    </xf>
    <xf numFmtId="0" fontId="33" fillId="11" borderId="0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vertical="center"/>
    </xf>
    <xf numFmtId="0" fontId="33" fillId="11" borderId="35" xfId="0" applyFont="1" applyFill="1" applyBorder="1" applyAlignment="1">
      <alignment vertical="center"/>
    </xf>
    <xf numFmtId="0" fontId="33" fillId="11" borderId="36" xfId="0" applyFont="1" applyFill="1" applyBorder="1" applyAlignment="1">
      <alignment vertical="center"/>
    </xf>
    <xf numFmtId="166" fontId="33" fillId="11" borderId="0" xfId="6" applyFont="1" applyFill="1" applyAlignment="1">
      <alignment vertical="center"/>
    </xf>
    <xf numFmtId="10" fontId="33" fillId="11" borderId="0" xfId="0" applyNumberFormat="1" applyFont="1" applyFill="1" applyBorder="1" applyAlignment="1">
      <alignment vertical="center"/>
    </xf>
    <xf numFmtId="0" fontId="38" fillId="42" borderId="28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2" fontId="33" fillId="11" borderId="0" xfId="0" applyNumberFormat="1" applyFont="1" applyFill="1" applyBorder="1" applyAlignment="1">
      <alignment vertical="center"/>
    </xf>
    <xf numFmtId="166" fontId="33" fillId="11" borderId="0" xfId="6" applyFont="1" applyFill="1" applyBorder="1" applyAlignment="1">
      <alignment vertical="center"/>
    </xf>
    <xf numFmtId="0" fontId="8" fillId="11" borderId="0" xfId="4" applyFont="1" applyFill="1" applyBorder="1" applyAlignment="1">
      <alignment horizontal="left" vertical="top"/>
    </xf>
    <xf numFmtId="0" fontId="8" fillId="11" borderId="2" xfId="4" applyFont="1" applyFill="1" applyBorder="1" applyAlignment="1">
      <alignment horizontal="left" vertical="top"/>
    </xf>
    <xf numFmtId="0" fontId="0" fillId="11" borderId="0" xfId="0" applyFill="1" applyBorder="1" applyAlignment="1">
      <alignment horizontal="left" wrapText="1"/>
    </xf>
    <xf numFmtId="0" fontId="5" fillId="7" borderId="0" xfId="0" applyFont="1" applyFill="1" applyBorder="1" applyAlignment="1">
      <alignment horizontal="left" wrapText="1"/>
    </xf>
    <xf numFmtId="0" fontId="0" fillId="11" borderId="0" xfId="0" applyFill="1" applyAlignment="1">
      <alignment horizontal="left"/>
    </xf>
    <xf numFmtId="0" fontId="5" fillId="11" borderId="0" xfId="0" applyFont="1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5" fillId="7" borderId="0" xfId="0" applyFont="1" applyFill="1" applyAlignment="1">
      <alignment horizontal="left"/>
    </xf>
    <xf numFmtId="0" fontId="5" fillId="7" borderId="0" xfId="0" applyFont="1" applyFill="1" applyAlignment="1">
      <alignment horizontal="left" indent="2"/>
    </xf>
    <xf numFmtId="0" fontId="9" fillId="7" borderId="0" xfId="0" applyFont="1" applyFill="1" applyBorder="1" applyAlignment="1">
      <alignment horizontal="left" wrapText="1"/>
    </xf>
    <xf numFmtId="0" fontId="5" fillId="11" borderId="0" xfId="0" applyFont="1" applyFill="1" applyAlignment="1">
      <alignment horizontal="left"/>
    </xf>
    <xf numFmtId="0" fontId="5" fillId="11" borderId="7" xfId="0" applyFont="1" applyFill="1" applyBorder="1" applyAlignment="1">
      <alignment horizontal="left"/>
    </xf>
    <xf numFmtId="0" fontId="13" fillId="11" borderId="0" xfId="4" applyFont="1" applyFill="1" applyBorder="1" applyAlignment="1">
      <alignment horizontal="left" vertical="top"/>
    </xf>
    <xf numFmtId="0" fontId="5" fillId="11" borderId="6" xfId="0" applyFont="1" applyFill="1" applyBorder="1" applyAlignment="1">
      <alignment horizontal="left" wrapText="1"/>
    </xf>
    <xf numFmtId="0" fontId="5" fillId="11" borderId="7" xfId="0" applyFont="1" applyFill="1" applyBorder="1" applyAlignment="1">
      <alignment horizontal="left" wrapText="1"/>
    </xf>
    <xf numFmtId="0" fontId="5" fillId="11" borderId="10" xfId="0" applyFont="1" applyFill="1" applyBorder="1" applyAlignment="1">
      <alignment horizontal="left" wrapText="1"/>
    </xf>
    <xf numFmtId="0" fontId="5" fillId="11" borderId="12" xfId="0" applyFont="1" applyFill="1" applyBorder="1" applyAlignment="1">
      <alignment horizontal="left" wrapText="1"/>
    </xf>
    <xf numFmtId="0" fontId="5" fillId="11" borderId="13" xfId="0" applyFont="1" applyFill="1" applyBorder="1" applyAlignment="1">
      <alignment horizontal="left" wrapText="1"/>
    </xf>
    <xf numFmtId="0" fontId="5" fillId="11" borderId="0" xfId="0" applyFont="1" applyFill="1" applyBorder="1" applyAlignment="1">
      <alignment horizontal="left"/>
    </xf>
    <xf numFmtId="0" fontId="5" fillId="11" borderId="13" xfId="0" applyFont="1" applyFill="1" applyBorder="1" applyAlignment="1">
      <alignment horizontal="left"/>
    </xf>
    <xf numFmtId="0" fontId="14" fillId="11" borderId="0" xfId="4" applyFont="1" applyFill="1" applyBorder="1" applyAlignment="1">
      <alignment horizontal="left" vertical="top"/>
    </xf>
    <xf numFmtId="0" fontId="5" fillId="11" borderId="19" xfId="0" applyFont="1" applyFill="1" applyBorder="1" applyAlignment="1">
      <alignment horizontal="left"/>
    </xf>
    <xf numFmtId="0" fontId="9" fillId="11" borderId="0" xfId="0" applyFont="1" applyFill="1" applyBorder="1" applyAlignment="1">
      <alignment horizontal="left" wrapText="1"/>
    </xf>
    <xf numFmtId="0" fontId="0" fillId="11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17" fillId="11" borderId="19" xfId="0" applyFont="1" applyFill="1" applyBorder="1" applyAlignment="1">
      <alignment horizontal="left"/>
    </xf>
    <xf numFmtId="0" fontId="19" fillId="11" borderId="0" xfId="0" applyFont="1" applyFill="1" applyBorder="1" applyAlignment="1">
      <alignment horizontal="left" wrapText="1"/>
    </xf>
    <xf numFmtId="0" fontId="0" fillId="11" borderId="0" xfId="0" applyFill="1" applyBorder="1" applyAlignment="1">
      <alignment horizontal="left" vertical="center" wrapText="1"/>
    </xf>
    <xf numFmtId="0" fontId="5" fillId="11" borderId="17" xfId="0" applyFont="1" applyFill="1" applyBorder="1" applyAlignment="1">
      <alignment horizontal="left" wrapText="1"/>
    </xf>
    <xf numFmtId="0" fontId="5" fillId="11" borderId="19" xfId="0" applyFont="1" applyFill="1" applyBorder="1" applyAlignment="1">
      <alignment horizontal="left" wrapText="1"/>
    </xf>
    <xf numFmtId="0" fontId="9" fillId="11" borderId="0" xfId="3" applyFont="1" applyFill="1" applyBorder="1" applyAlignment="1">
      <alignment horizontal="left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8" fillId="11" borderId="24" xfId="4" applyFont="1" applyFill="1" applyBorder="1" applyAlignment="1">
      <alignment horizontal="left" vertical="top"/>
    </xf>
    <xf numFmtId="0" fontId="3" fillId="4" borderId="6" xfId="3" applyBorder="1" applyAlignment="1">
      <alignment horizontal="left" wrapText="1"/>
    </xf>
    <xf numFmtId="0" fontId="3" fillId="4" borderId="7" xfId="3" applyBorder="1" applyAlignment="1">
      <alignment horizontal="left" wrapText="1"/>
    </xf>
    <xf numFmtId="0" fontId="3" fillId="4" borderId="10" xfId="3" applyBorder="1" applyAlignment="1">
      <alignment horizontal="left" wrapText="1"/>
    </xf>
    <xf numFmtId="0" fontId="3" fillId="4" borderId="0" xfId="3" applyBorder="1" applyAlignment="1">
      <alignment horizontal="left" wrapText="1"/>
    </xf>
    <xf numFmtId="0" fontId="3" fillId="4" borderId="12" xfId="3" applyBorder="1" applyAlignment="1">
      <alignment horizontal="left" wrapText="1"/>
    </xf>
    <xf numFmtId="0" fontId="3" fillId="4" borderId="13" xfId="3" applyBorder="1" applyAlignment="1">
      <alignment horizontal="left" wrapText="1"/>
    </xf>
    <xf numFmtId="0" fontId="3" fillId="4" borderId="7" xfId="3" applyBorder="1" applyAlignment="1">
      <alignment horizontal="left"/>
    </xf>
    <xf numFmtId="0" fontId="3" fillId="4" borderId="0" xfId="3" applyBorder="1" applyAlignment="1">
      <alignment horizontal="left"/>
    </xf>
    <xf numFmtId="0" fontId="3" fillId="4" borderId="13" xfId="3" applyBorder="1" applyAlignment="1">
      <alignment horizontal="left"/>
    </xf>
    <xf numFmtId="0" fontId="3" fillId="4" borderId="0" xfId="3" applyAlignment="1">
      <alignment horizontal="left"/>
    </xf>
    <xf numFmtId="0" fontId="3" fillId="4" borderId="19" xfId="3" applyBorder="1" applyAlignment="1">
      <alignment horizontal="left"/>
    </xf>
    <xf numFmtId="0" fontId="3" fillId="4" borderId="17" xfId="3" applyBorder="1" applyAlignment="1">
      <alignment horizontal="left" wrapText="1"/>
    </xf>
    <xf numFmtId="0" fontId="3" fillId="4" borderId="19" xfId="3" applyBorder="1" applyAlignment="1">
      <alignment horizontal="left" wrapText="1"/>
    </xf>
    <xf numFmtId="0" fontId="4" fillId="12" borderId="19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9" borderId="34" xfId="0" applyFill="1" applyBorder="1" applyAlignment="1">
      <alignment horizontal="left" vertical="center"/>
    </xf>
    <xf numFmtId="0" fontId="0" fillId="9" borderId="35" xfId="0" applyFill="1" applyBorder="1" applyAlignment="1">
      <alignment horizontal="left" vertical="center"/>
    </xf>
    <xf numFmtId="0" fontId="0" fillId="9" borderId="36" xfId="0" applyFill="1" applyBorder="1" applyAlignment="1">
      <alignment horizontal="left" vertical="center"/>
    </xf>
    <xf numFmtId="0" fontId="0" fillId="9" borderId="17" xfId="0" applyFill="1" applyBorder="1" applyAlignment="1">
      <alignment horizontal="left" vertical="center"/>
    </xf>
    <xf numFmtId="0" fontId="0" fillId="9" borderId="19" xfId="0" applyFill="1" applyBorder="1" applyAlignment="1">
      <alignment horizontal="left" vertical="center"/>
    </xf>
    <xf numFmtId="0" fontId="0" fillId="9" borderId="20" xfId="0" applyFill="1" applyBorder="1" applyAlignment="1">
      <alignment horizontal="left" vertical="center"/>
    </xf>
    <xf numFmtId="0" fontId="2" fillId="3" borderId="17" xfId="2" applyBorder="1" applyAlignment="1">
      <alignment horizontal="left" vertical="center"/>
    </xf>
    <xf numFmtId="0" fontId="2" fillId="3" borderId="19" xfId="2" applyBorder="1" applyAlignment="1">
      <alignment horizontal="left" vertical="center"/>
    </xf>
    <xf numFmtId="0" fontId="2" fillId="3" borderId="20" xfId="2" applyBorder="1" applyAlignment="1">
      <alignment horizontal="left" vertical="center"/>
    </xf>
    <xf numFmtId="0" fontId="0" fillId="9" borderId="29" xfId="0" applyFill="1" applyBorder="1" applyAlignment="1">
      <alignment horizontal="left" vertical="center"/>
    </xf>
    <xf numFmtId="0" fontId="0" fillId="9" borderId="30" xfId="0" applyFill="1" applyBorder="1" applyAlignment="1">
      <alignment horizontal="left" vertical="center"/>
    </xf>
    <xf numFmtId="0" fontId="0" fillId="9" borderId="31" xfId="0" applyFill="1" applyBorder="1" applyAlignment="1">
      <alignment horizontal="left" vertical="center"/>
    </xf>
    <xf numFmtId="0" fontId="29" fillId="11" borderId="0" xfId="0" applyFont="1" applyFill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17" fontId="21" fillId="13" borderId="3" xfId="0" quotePrefix="1" applyNumberFormat="1" applyFont="1" applyFill="1" applyBorder="1" applyAlignment="1">
      <alignment horizontal="center" vertical="center"/>
    </xf>
    <xf numFmtId="14" fontId="21" fillId="9" borderId="25" xfId="0" applyNumberFormat="1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center" vertical="center"/>
    </xf>
    <xf numFmtId="0" fontId="21" fillId="14" borderId="0" xfId="0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/>
    </xf>
    <xf numFmtId="0" fontId="38" fillId="12" borderId="0" xfId="0" applyFont="1" applyFill="1" applyAlignment="1">
      <alignment horizontal="center" vertical="center"/>
    </xf>
    <xf numFmtId="0" fontId="38" fillId="47" borderId="0" xfId="0" applyFont="1" applyFill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42" borderId="0" xfId="0" applyFont="1" applyFill="1" applyBorder="1" applyAlignment="1">
      <alignment horizontal="center" vertical="center"/>
    </xf>
    <xf numFmtId="2" fontId="33" fillId="11" borderId="34" xfId="0" applyNumberFormat="1" applyFont="1" applyFill="1" applyBorder="1" applyAlignment="1">
      <alignment horizontal="center" vertical="center"/>
    </xf>
    <xf numFmtId="2" fontId="33" fillId="11" borderId="36" xfId="0" applyNumberFormat="1" applyFont="1" applyFill="1" applyBorder="1" applyAlignment="1">
      <alignment horizontal="center" vertical="center"/>
    </xf>
    <xf numFmtId="2" fontId="38" fillId="42" borderId="0" xfId="0" applyNumberFormat="1" applyFont="1" applyFill="1" applyBorder="1" applyAlignment="1">
      <alignment horizontal="center" vertical="center"/>
    </xf>
    <xf numFmtId="165" fontId="38" fillId="42" borderId="0" xfId="5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left" vertical="center"/>
    </xf>
    <xf numFmtId="0" fontId="33" fillId="11" borderId="34" xfId="0" applyFont="1" applyFill="1" applyBorder="1" applyAlignment="1">
      <alignment horizontal="center" vertical="center"/>
    </xf>
    <xf numFmtId="0" fontId="33" fillId="11" borderId="35" xfId="0" applyFont="1" applyFill="1" applyBorder="1" applyAlignment="1">
      <alignment horizontal="center" vertical="center"/>
    </xf>
    <xf numFmtId="0" fontId="33" fillId="11" borderId="36" xfId="0" applyFont="1" applyFill="1" applyBorder="1" applyAlignment="1">
      <alignment horizontal="center" vertical="center"/>
    </xf>
    <xf numFmtId="0" fontId="38" fillId="42" borderId="0" xfId="0" applyFont="1" applyFill="1" applyBorder="1" applyAlignment="1">
      <alignment horizontal="left" vertical="center"/>
    </xf>
    <xf numFmtId="165" fontId="33" fillId="11" borderId="28" xfId="5" applyFont="1" applyFill="1" applyBorder="1" applyAlignment="1">
      <alignment horizontal="center" vertical="center"/>
    </xf>
    <xf numFmtId="165" fontId="33" fillId="11" borderId="34" xfId="5" applyFont="1" applyFill="1" applyBorder="1" applyAlignment="1">
      <alignment horizontal="center" vertical="center"/>
    </xf>
    <xf numFmtId="165" fontId="33" fillId="11" borderId="35" xfId="5" applyFont="1" applyFill="1" applyBorder="1" applyAlignment="1">
      <alignment horizontal="center" vertical="center"/>
    </xf>
    <xf numFmtId="165" fontId="33" fillId="11" borderId="36" xfId="5" applyFont="1" applyFill="1" applyBorder="1" applyAlignment="1">
      <alignment horizontal="center" vertical="center"/>
    </xf>
    <xf numFmtId="10" fontId="33" fillId="11" borderId="28" xfId="7" applyNumberFormat="1" applyFont="1" applyFill="1" applyBorder="1" applyAlignment="1">
      <alignment horizontal="center" vertical="center"/>
    </xf>
    <xf numFmtId="165" fontId="33" fillId="11" borderId="34" xfId="0" applyNumberFormat="1" applyFont="1" applyFill="1" applyBorder="1" applyAlignment="1">
      <alignment horizontal="center" vertical="center"/>
    </xf>
    <xf numFmtId="165" fontId="33" fillId="11" borderId="35" xfId="0" applyNumberFormat="1" applyFont="1" applyFill="1" applyBorder="1" applyAlignment="1">
      <alignment horizontal="center" vertical="center"/>
    </xf>
    <xf numFmtId="165" fontId="33" fillId="11" borderId="36" xfId="0" applyNumberFormat="1" applyFont="1" applyFill="1" applyBorder="1" applyAlignment="1">
      <alignment horizontal="center" vertical="center"/>
    </xf>
    <xf numFmtId="165" fontId="38" fillId="42" borderId="0" xfId="0" applyNumberFormat="1" applyFont="1" applyFill="1" applyBorder="1" applyAlignment="1">
      <alignment horizontal="center" vertical="center"/>
    </xf>
    <xf numFmtId="10" fontId="38" fillId="42" borderId="0" xfId="0" applyNumberFormat="1" applyFont="1" applyFill="1" applyBorder="1" applyAlignment="1">
      <alignment horizontal="center" vertical="center"/>
    </xf>
    <xf numFmtId="165" fontId="33" fillId="11" borderId="28" xfId="0" applyNumberFormat="1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center" vertical="center"/>
    </xf>
    <xf numFmtId="14" fontId="33" fillId="11" borderId="34" xfId="0" applyNumberFormat="1" applyFont="1" applyFill="1" applyBorder="1" applyAlignment="1">
      <alignment horizontal="center" vertical="center"/>
    </xf>
    <xf numFmtId="166" fontId="33" fillId="11" borderId="28" xfId="6" applyFont="1" applyFill="1" applyBorder="1" applyAlignment="1">
      <alignment horizontal="center" vertical="center"/>
    </xf>
    <xf numFmtId="165" fontId="33" fillId="20" borderId="34" xfId="5" applyFont="1" applyFill="1" applyBorder="1" applyAlignment="1">
      <alignment horizontal="center" vertical="center"/>
    </xf>
    <xf numFmtId="165" fontId="33" fillId="20" borderId="35" xfId="5" applyFont="1" applyFill="1" applyBorder="1" applyAlignment="1">
      <alignment horizontal="center" vertical="center"/>
    </xf>
    <xf numFmtId="165" fontId="33" fillId="20" borderId="36" xfId="5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center"/>
    </xf>
    <xf numFmtId="0" fontId="33" fillId="11" borderId="35" xfId="0" applyFont="1" applyFill="1" applyBorder="1" applyAlignment="1">
      <alignment horizontal="left" vertical="center"/>
    </xf>
    <xf numFmtId="0" fontId="33" fillId="11" borderId="36" xfId="0" applyFont="1" applyFill="1" applyBorder="1" applyAlignment="1">
      <alignment horizontal="left" vertical="center"/>
    </xf>
    <xf numFmtId="166" fontId="33" fillId="11" borderId="34" xfId="6" applyFont="1" applyFill="1" applyBorder="1" applyAlignment="1">
      <alignment horizontal="center" vertical="center"/>
    </xf>
    <xf numFmtId="166" fontId="33" fillId="11" borderId="35" xfId="6" applyFont="1" applyFill="1" applyBorder="1" applyAlignment="1">
      <alignment horizontal="center" vertical="center"/>
    </xf>
    <xf numFmtId="166" fontId="33" fillId="11" borderId="36" xfId="6" applyFont="1" applyFill="1" applyBorder="1" applyAlignment="1">
      <alignment horizontal="center" vertical="center"/>
    </xf>
    <xf numFmtId="165" fontId="33" fillId="20" borderId="28" xfId="5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165" fontId="11" fillId="11" borderId="0" xfId="5" applyFont="1" applyFill="1" applyAlignment="1">
      <alignment horizontal="center" vertical="center"/>
    </xf>
    <xf numFmtId="165" fontId="11" fillId="11" borderId="0" xfId="0" applyNumberFormat="1" applyFont="1" applyFill="1" applyAlignment="1">
      <alignment horizontal="center" vertical="center"/>
    </xf>
    <xf numFmtId="165" fontId="9" fillId="14" borderId="0" xfId="0" applyNumberFormat="1" applyFont="1" applyFill="1" applyAlignment="1">
      <alignment horizontal="center"/>
    </xf>
    <xf numFmtId="0" fontId="9" fillId="14" borderId="0" xfId="0" applyFont="1" applyFill="1" applyAlignment="1">
      <alignment horizontal="center"/>
    </xf>
    <xf numFmtId="172" fontId="11" fillId="11" borderId="0" xfId="0" applyNumberFormat="1" applyFont="1" applyFill="1" applyAlignment="1">
      <alignment horizontal="center" vertical="center"/>
    </xf>
    <xf numFmtId="165" fontId="11" fillId="14" borderId="0" xfId="0" applyNumberFormat="1" applyFont="1" applyFill="1" applyAlignment="1">
      <alignment horizontal="center" vertical="center"/>
    </xf>
    <xf numFmtId="165" fontId="3" fillId="4" borderId="0" xfId="3" applyNumberFormat="1" applyAlignment="1">
      <alignment horizontal="center" vertical="center"/>
    </xf>
    <xf numFmtId="165" fontId="11" fillId="14" borderId="0" xfId="5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165" fontId="33" fillId="21" borderId="28" xfId="5" applyFont="1" applyFill="1" applyBorder="1" applyAlignment="1">
      <alignment horizontal="center" vertical="center"/>
    </xf>
    <xf numFmtId="165" fontId="33" fillId="9" borderId="28" xfId="0" applyNumberFormat="1" applyFont="1" applyFill="1" applyBorder="1" applyAlignment="1">
      <alignment horizontal="center" vertical="center"/>
    </xf>
    <xf numFmtId="0" fontId="33" fillId="9" borderId="28" xfId="0" applyFont="1" applyFill="1" applyBorder="1" applyAlignment="1">
      <alignment horizontal="center" vertical="center"/>
    </xf>
    <xf numFmtId="165" fontId="33" fillId="29" borderId="28" xfId="5" applyFont="1" applyFill="1" applyBorder="1" applyAlignment="1">
      <alignment horizontal="center" vertical="center"/>
    </xf>
    <xf numFmtId="0" fontId="33" fillId="22" borderId="28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/>
    </xf>
    <xf numFmtId="0" fontId="33" fillId="9" borderId="36" xfId="0" applyFont="1" applyFill="1" applyBorder="1" applyAlignment="1">
      <alignment horizontal="center" vertical="center"/>
    </xf>
    <xf numFmtId="0" fontId="33" fillId="20" borderId="36" xfId="0" applyFont="1" applyFill="1" applyBorder="1" applyAlignment="1">
      <alignment horizontal="left" vertical="center"/>
    </xf>
    <xf numFmtId="0" fontId="33" fillId="20" borderId="28" xfId="0" applyFont="1" applyFill="1" applyBorder="1" applyAlignment="1">
      <alignment horizontal="left" vertical="center"/>
    </xf>
    <xf numFmtId="0" fontId="33" fillId="20" borderId="28" xfId="0" applyFont="1" applyFill="1" applyBorder="1" applyAlignment="1">
      <alignment horizontal="center" vertical="center"/>
    </xf>
    <xf numFmtId="0" fontId="33" fillId="29" borderId="28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/>
    </xf>
    <xf numFmtId="0" fontId="4" fillId="14" borderId="0" xfId="0" applyFont="1" applyFill="1" applyAlignment="1">
      <alignment horizontal="center" vertical="center"/>
    </xf>
    <xf numFmtId="0" fontId="38" fillId="38" borderId="0" xfId="0" applyFont="1" applyFill="1" applyAlignment="1">
      <alignment horizontal="center" vertical="center"/>
    </xf>
    <xf numFmtId="14" fontId="9" fillId="17" borderId="38" xfId="0" applyNumberFormat="1" applyFont="1" applyFill="1" applyBorder="1" applyAlignment="1">
      <alignment horizontal="center"/>
    </xf>
    <xf numFmtId="0" fontId="6" fillId="11" borderId="28" xfId="0" applyFont="1" applyFill="1" applyBorder="1" applyAlignment="1">
      <alignment horizontal="center" vertical="center"/>
    </xf>
    <xf numFmtId="0" fontId="38" fillId="8" borderId="41" xfId="0" applyFont="1" applyFill="1" applyBorder="1" applyAlignment="1">
      <alignment horizontal="center" vertical="center"/>
    </xf>
    <xf numFmtId="0" fontId="38" fillId="8" borderId="38" xfId="0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33" fillId="29" borderId="34" xfId="0" applyFont="1" applyFill="1" applyBorder="1" applyAlignment="1">
      <alignment horizontal="center" vertical="center"/>
    </xf>
    <xf numFmtId="165" fontId="9" fillId="17" borderId="38" xfId="5" applyFont="1" applyFill="1" applyBorder="1" applyAlignment="1">
      <alignment horizontal="center"/>
    </xf>
    <xf numFmtId="0" fontId="9" fillId="17" borderId="38" xfId="0" applyFont="1" applyFill="1" applyBorder="1" applyAlignment="1">
      <alignment horizontal="center"/>
    </xf>
    <xf numFmtId="0" fontId="7" fillId="16" borderId="28" xfId="0" applyFont="1" applyFill="1" applyBorder="1" applyAlignment="1">
      <alignment horizontal="center" vertical="center"/>
    </xf>
    <xf numFmtId="14" fontId="9" fillId="17" borderId="28" xfId="0" applyNumberFormat="1" applyFont="1" applyFill="1" applyBorder="1" applyAlignment="1">
      <alignment horizontal="center"/>
    </xf>
    <xf numFmtId="0" fontId="9" fillId="17" borderId="34" xfId="0" applyFont="1" applyFill="1" applyBorder="1" applyAlignment="1">
      <alignment horizontal="center"/>
    </xf>
    <xf numFmtId="0" fontId="9" fillId="17" borderId="36" xfId="0" applyFont="1" applyFill="1" applyBorder="1" applyAlignment="1">
      <alignment horizontal="center"/>
    </xf>
    <xf numFmtId="0" fontId="7" fillId="16" borderId="34" xfId="0" applyFont="1" applyFill="1" applyBorder="1" applyAlignment="1">
      <alignment horizontal="center" vertical="center"/>
    </xf>
    <xf numFmtId="0" fontId="7" fillId="16" borderId="35" xfId="0" applyFont="1" applyFill="1" applyBorder="1" applyAlignment="1">
      <alignment horizontal="center" vertical="center"/>
    </xf>
    <xf numFmtId="0" fontId="7" fillId="16" borderId="36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/>
    </xf>
    <xf numFmtId="165" fontId="9" fillId="17" borderId="34" xfId="5" applyFont="1" applyFill="1" applyBorder="1" applyAlignment="1">
      <alignment horizontal="center"/>
    </xf>
    <xf numFmtId="165" fontId="9" fillId="17" borderId="35" xfId="5" applyFont="1" applyFill="1" applyBorder="1" applyAlignment="1">
      <alignment horizontal="center"/>
    </xf>
    <xf numFmtId="165" fontId="9" fillId="17" borderId="36" xfId="5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14" fontId="4" fillId="16" borderId="0" xfId="0" applyNumberFormat="1" applyFont="1" applyFill="1" applyBorder="1" applyAlignment="1">
      <alignment horizontal="center" vertical="center"/>
    </xf>
    <xf numFmtId="164" fontId="9" fillId="17" borderId="0" xfId="0" applyNumberFormat="1" applyFont="1" applyFill="1" applyBorder="1" applyAlignment="1">
      <alignment horizontal="right" vertical="center"/>
    </xf>
    <xf numFmtId="164" fontId="5" fillId="17" borderId="34" xfId="5" applyNumberFormat="1" applyFont="1" applyFill="1" applyBorder="1" applyAlignment="1">
      <alignment horizontal="right" vertical="center"/>
    </xf>
    <xf numFmtId="165" fontId="5" fillId="17" borderId="36" xfId="5" applyFont="1" applyFill="1" applyBorder="1" applyAlignment="1">
      <alignment horizontal="right" vertical="center"/>
    </xf>
    <xf numFmtId="165" fontId="9" fillId="17" borderId="0" xfId="5" applyFont="1" applyFill="1" applyBorder="1" applyAlignment="1">
      <alignment horizontal="right" vertical="center"/>
    </xf>
    <xf numFmtId="0" fontId="4" fillId="16" borderId="38" xfId="0" applyFont="1" applyFill="1" applyBorder="1" applyAlignment="1">
      <alignment horizontal="center" vertical="center"/>
    </xf>
    <xf numFmtId="0" fontId="6" fillId="11" borderId="43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4" fillId="16" borderId="4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9" fillId="11" borderId="34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 vertical="center"/>
    </xf>
    <xf numFmtId="0" fontId="11" fillId="11" borderId="34" xfId="0" applyFont="1" applyFill="1" applyBorder="1" applyAlignment="1">
      <alignment horizontal="center" vertical="center"/>
    </xf>
    <xf numFmtId="0" fontId="11" fillId="11" borderId="36" xfId="0" applyFont="1" applyFill="1" applyBorder="1" applyAlignment="1">
      <alignment horizontal="center" vertical="center"/>
    </xf>
    <xf numFmtId="0" fontId="45" fillId="17" borderId="28" xfId="0" applyFont="1" applyFill="1" applyBorder="1" applyAlignment="1">
      <alignment horizontal="center" vertical="center"/>
    </xf>
    <xf numFmtId="0" fontId="6" fillId="17" borderId="34" xfId="0" applyFont="1" applyFill="1" applyBorder="1" applyAlignment="1">
      <alignment horizontal="center" vertical="center"/>
    </xf>
    <xf numFmtId="0" fontId="6" fillId="17" borderId="35" xfId="0" applyFont="1" applyFill="1" applyBorder="1" applyAlignment="1">
      <alignment horizontal="center" vertical="center"/>
    </xf>
    <xf numFmtId="0" fontId="6" fillId="17" borderId="36" xfId="0" applyFont="1" applyFill="1" applyBorder="1" applyAlignment="1">
      <alignment horizontal="center" vertical="center"/>
    </xf>
    <xf numFmtId="0" fontId="43" fillId="17" borderId="28" xfId="0" applyFont="1" applyFill="1" applyBorder="1" applyAlignment="1">
      <alignment horizontal="center" vertical="center"/>
    </xf>
    <xf numFmtId="165" fontId="24" fillId="11" borderId="28" xfId="0" applyNumberFormat="1" applyFont="1" applyFill="1" applyBorder="1" applyAlignment="1">
      <alignment horizontal="center" vertical="center"/>
    </xf>
    <xf numFmtId="0" fontId="24" fillId="11" borderId="28" xfId="0" applyFont="1" applyFill="1" applyBorder="1" applyAlignment="1">
      <alignment horizontal="center" vertical="center"/>
    </xf>
    <xf numFmtId="165" fontId="24" fillId="11" borderId="43" xfId="5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33" xfId="0" applyFont="1" applyFill="1" applyBorder="1" applyAlignment="1">
      <alignment horizontal="left" vertical="center"/>
    </xf>
    <xf numFmtId="0" fontId="25" fillId="11" borderId="28" xfId="0" quotePrefix="1" applyFont="1" applyFill="1" applyBorder="1" applyAlignment="1">
      <alignment horizontal="center" vertical="center"/>
    </xf>
    <xf numFmtId="0" fontId="25" fillId="11" borderId="34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14" fontId="25" fillId="11" borderId="34" xfId="0" applyNumberFormat="1" applyFont="1" applyFill="1" applyBorder="1" applyAlignment="1">
      <alignment horizontal="left" vertical="center"/>
    </xf>
    <xf numFmtId="14" fontId="25" fillId="11" borderId="35" xfId="0" applyNumberFormat="1" applyFont="1" applyFill="1" applyBorder="1" applyAlignment="1">
      <alignment horizontal="left" vertical="center"/>
    </xf>
    <xf numFmtId="14" fontId="25" fillId="11" borderId="36" xfId="0" applyNumberFormat="1" applyFont="1" applyFill="1" applyBorder="1" applyAlignment="1">
      <alignment horizontal="left" vertical="center"/>
    </xf>
    <xf numFmtId="14" fontId="25" fillId="11" borderId="34" xfId="0" applyNumberFormat="1" applyFont="1" applyFill="1" applyBorder="1" applyAlignment="1">
      <alignment horizontal="center" vertical="center"/>
    </xf>
    <xf numFmtId="14" fontId="25" fillId="11" borderId="35" xfId="0" applyNumberFormat="1" applyFont="1" applyFill="1" applyBorder="1" applyAlignment="1">
      <alignment horizontal="center" vertical="center"/>
    </xf>
    <xf numFmtId="14" fontId="25" fillId="11" borderId="36" xfId="0" applyNumberFormat="1" applyFont="1" applyFill="1" applyBorder="1" applyAlignment="1">
      <alignment horizontal="center" vertical="center"/>
    </xf>
    <xf numFmtId="0" fontId="25" fillId="11" borderId="28" xfId="0" applyFont="1" applyFill="1" applyBorder="1" applyAlignment="1">
      <alignment horizontal="center" vertical="center"/>
    </xf>
    <xf numFmtId="165" fontId="24" fillId="17" borderId="28" xfId="5" applyFont="1" applyFill="1" applyBorder="1" applyAlignment="1">
      <alignment horizontal="center" vertical="center"/>
    </xf>
    <xf numFmtId="0" fontId="38" fillId="16" borderId="0" xfId="0" applyFont="1" applyFill="1" applyBorder="1" applyAlignment="1">
      <alignment horizontal="center" vertical="center"/>
    </xf>
    <xf numFmtId="0" fontId="38" fillId="16" borderId="34" xfId="0" applyFont="1" applyFill="1" applyBorder="1" applyAlignment="1">
      <alignment horizontal="center" vertical="center"/>
    </xf>
    <xf numFmtId="0" fontId="38" fillId="16" borderId="35" xfId="0" applyFont="1" applyFill="1" applyBorder="1" applyAlignment="1">
      <alignment horizontal="center" vertical="center"/>
    </xf>
    <xf numFmtId="0" fontId="38" fillId="16" borderId="36" xfId="0" applyFont="1" applyFill="1" applyBorder="1" applyAlignment="1">
      <alignment horizontal="center" vertical="center"/>
    </xf>
    <xf numFmtId="0" fontId="45" fillId="17" borderId="34" xfId="0" applyFont="1" applyFill="1" applyBorder="1" applyAlignment="1">
      <alignment horizontal="right" vertical="center"/>
    </xf>
    <xf numFmtId="0" fontId="45" fillId="17" borderId="35" xfId="0" applyFont="1" applyFill="1" applyBorder="1" applyAlignment="1">
      <alignment horizontal="right" vertical="center"/>
    </xf>
    <xf numFmtId="0" fontId="45" fillId="17" borderId="36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center" vertical="center"/>
    </xf>
    <xf numFmtId="14" fontId="33" fillId="19" borderId="0" xfId="0" applyNumberFormat="1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center" vertical="center"/>
    </xf>
    <xf numFmtId="165" fontId="33" fillId="19" borderId="0" xfId="5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horizontal="center" vertical="center"/>
    </xf>
    <xf numFmtId="165" fontId="24" fillId="17" borderId="28" xfId="0" applyNumberFormat="1" applyFont="1" applyFill="1" applyBorder="1" applyAlignment="1">
      <alignment horizontal="center" vertical="center"/>
    </xf>
    <xf numFmtId="0" fontId="24" fillId="17" borderId="28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49" fontId="38" fillId="16" borderId="0" xfId="0" applyNumberFormat="1" applyFont="1" applyFill="1" applyBorder="1" applyAlignment="1">
      <alignment horizontal="center" vertical="center"/>
    </xf>
    <xf numFmtId="168" fontId="38" fillId="16" borderId="0" xfId="0" quotePrefix="1" applyNumberFormat="1" applyFont="1" applyFill="1" applyBorder="1" applyAlignment="1">
      <alignment horizontal="center" vertical="center"/>
    </xf>
    <xf numFmtId="168" fontId="38" fillId="16" borderId="0" xfId="0" applyNumberFormat="1" applyFont="1" applyFill="1" applyBorder="1" applyAlignment="1">
      <alignment horizontal="center" vertical="center"/>
    </xf>
    <xf numFmtId="0" fontId="38" fillId="16" borderId="38" xfId="0" applyFont="1" applyFill="1" applyBorder="1" applyAlignment="1">
      <alignment horizontal="center" vertical="center"/>
    </xf>
    <xf numFmtId="0" fontId="46" fillId="17" borderId="28" xfId="0" applyFont="1" applyFill="1" applyBorder="1" applyAlignment="1">
      <alignment horizontal="center" vertical="center"/>
    </xf>
    <xf numFmtId="0" fontId="22" fillId="17" borderId="34" xfId="0" applyFont="1" applyFill="1" applyBorder="1" applyAlignment="1">
      <alignment horizontal="left" vertical="center"/>
    </xf>
    <xf numFmtId="0" fontId="22" fillId="17" borderId="35" xfId="0" applyFont="1" applyFill="1" applyBorder="1" applyAlignment="1">
      <alignment horizontal="left" vertical="center"/>
    </xf>
    <xf numFmtId="0" fontId="22" fillId="17" borderId="36" xfId="0" applyFont="1" applyFill="1" applyBorder="1" applyAlignment="1">
      <alignment horizontal="left" vertical="center"/>
    </xf>
    <xf numFmtId="0" fontId="24" fillId="11" borderId="43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165" fontId="24" fillId="11" borderId="28" xfId="5" applyFont="1" applyFill="1" applyBorder="1" applyAlignment="1">
      <alignment horizontal="center" vertical="center"/>
    </xf>
    <xf numFmtId="0" fontId="38" fillId="16" borderId="28" xfId="0" applyFont="1" applyFill="1" applyBorder="1" applyAlignment="1">
      <alignment horizontal="center" vertical="center"/>
    </xf>
    <xf numFmtId="168" fontId="33" fillId="11" borderId="34" xfId="0" applyNumberFormat="1" applyFont="1" applyFill="1" applyBorder="1" applyAlignment="1">
      <alignment horizontal="center" vertical="center"/>
    </xf>
    <xf numFmtId="168" fontId="33" fillId="11" borderId="35" xfId="0" applyNumberFormat="1" applyFont="1" applyFill="1" applyBorder="1" applyAlignment="1">
      <alignment horizontal="center" vertical="center"/>
    </xf>
    <xf numFmtId="168" fontId="33" fillId="11" borderId="36" xfId="0" applyNumberFormat="1" applyFont="1" applyFill="1" applyBorder="1" applyAlignment="1">
      <alignment horizontal="center" vertical="center"/>
    </xf>
    <xf numFmtId="165" fontId="38" fillId="16" borderId="35" xfId="5" applyFont="1" applyFill="1" applyBorder="1" applyAlignment="1">
      <alignment horizontal="center" vertical="center"/>
    </xf>
    <xf numFmtId="165" fontId="42" fillId="17" borderId="28" xfId="5" applyFont="1" applyFill="1" applyBorder="1" applyAlignment="1">
      <alignment horizontal="center" vertical="center"/>
    </xf>
    <xf numFmtId="165" fontId="24" fillId="17" borderId="28" xfId="5" applyFont="1" applyFill="1" applyBorder="1" applyAlignment="1">
      <alignment horizontal="left" vertical="center"/>
    </xf>
    <xf numFmtId="0" fontId="40" fillId="17" borderId="28" xfId="0" applyFont="1" applyFill="1" applyBorder="1" applyAlignment="1">
      <alignment horizontal="center" vertical="center"/>
    </xf>
    <xf numFmtId="14" fontId="24" fillId="17" borderId="28" xfId="0" applyNumberFormat="1" applyFont="1" applyFill="1" applyBorder="1" applyAlignment="1">
      <alignment horizontal="center" vertical="center"/>
    </xf>
    <xf numFmtId="0" fontId="33" fillId="17" borderId="28" xfId="0" applyFont="1" applyFill="1" applyBorder="1" applyAlignment="1">
      <alignment horizontal="center" vertical="center"/>
    </xf>
    <xf numFmtId="164" fontId="33" fillId="14" borderId="28" xfId="0" applyNumberFormat="1" applyFont="1" applyFill="1" applyBorder="1" applyAlignment="1">
      <alignment horizontal="center" vertical="center"/>
    </xf>
    <xf numFmtId="165" fontId="33" fillId="8" borderId="28" xfId="5" applyFont="1" applyFill="1" applyBorder="1" applyAlignment="1">
      <alignment horizontal="center" vertical="center"/>
    </xf>
    <xf numFmtId="164" fontId="38" fillId="10" borderId="28" xfId="5" applyNumberFormat="1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right" vertical="center"/>
    </xf>
    <xf numFmtId="0" fontId="33" fillId="8" borderId="28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1" fillId="17" borderId="28" xfId="0" applyFont="1" applyFill="1" applyBorder="1" applyAlignment="1">
      <alignment horizontal="center" vertical="center"/>
    </xf>
    <xf numFmtId="0" fontId="42" fillId="17" borderId="28" xfId="0" applyFont="1" applyFill="1" applyBorder="1" applyAlignment="1">
      <alignment horizontal="center" vertical="center"/>
    </xf>
    <xf numFmtId="14" fontId="32" fillId="11" borderId="43" xfId="0" applyNumberFormat="1" applyFont="1" applyFill="1" applyBorder="1" applyAlignment="1">
      <alignment horizontal="center" vertical="center"/>
    </xf>
    <xf numFmtId="0" fontId="32" fillId="11" borderId="43" xfId="0" applyFont="1" applyFill="1" applyBorder="1" applyAlignment="1">
      <alignment horizontal="center" vertical="center"/>
    </xf>
    <xf numFmtId="0" fontId="32" fillId="11" borderId="28" xfId="0" applyFont="1" applyFill="1" applyBorder="1" applyAlignment="1">
      <alignment horizontal="center" vertical="center"/>
    </xf>
    <xf numFmtId="0" fontId="32" fillId="11" borderId="34" xfId="0" applyFont="1" applyFill="1" applyBorder="1" applyAlignment="1">
      <alignment horizontal="center" vertical="center"/>
    </xf>
    <xf numFmtId="0" fontId="32" fillId="11" borderId="35" xfId="0" applyFont="1" applyFill="1" applyBorder="1" applyAlignment="1">
      <alignment horizontal="center" vertical="center"/>
    </xf>
    <xf numFmtId="0" fontId="32" fillId="11" borderId="36" xfId="0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left" vertical="top"/>
    </xf>
    <xf numFmtId="165" fontId="32" fillId="11" borderId="43" xfId="5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34" fillId="11" borderId="43" xfId="0" applyFont="1" applyFill="1" applyBorder="1" applyAlignment="1">
      <alignment horizontal="center" vertical="center"/>
    </xf>
    <xf numFmtId="0" fontId="35" fillId="11" borderId="43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4" fillId="16" borderId="34" xfId="0" applyFont="1" applyFill="1" applyBorder="1" applyAlignment="1">
      <alignment horizontal="center" vertical="center"/>
    </xf>
    <xf numFmtId="0" fontId="4" fillId="16" borderId="35" xfId="0" applyFont="1" applyFill="1" applyBorder="1" applyAlignment="1">
      <alignment horizontal="center" vertical="center"/>
    </xf>
    <xf numFmtId="0" fontId="4" fillId="16" borderId="36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3" fillId="16" borderId="0" xfId="0" applyFont="1" applyFill="1" applyAlignment="1">
      <alignment horizontal="center" vertical="center"/>
    </xf>
    <xf numFmtId="0" fontId="23" fillId="16" borderId="0" xfId="0" applyFont="1" applyFill="1" applyAlignment="1">
      <alignment horizontal="left" vertical="center"/>
    </xf>
    <xf numFmtId="0" fontId="58" fillId="11" borderId="35" xfId="0" applyFont="1" applyFill="1" applyBorder="1" applyAlignment="1">
      <alignment horizontal="center" vertical="center"/>
    </xf>
    <xf numFmtId="0" fontId="58" fillId="11" borderId="35" xfId="0" applyFont="1" applyFill="1" applyBorder="1" applyAlignment="1">
      <alignment horizontal="left" vertical="center"/>
    </xf>
    <xf numFmtId="165" fontId="25" fillId="11" borderId="34" xfId="5" applyFont="1" applyFill="1" applyBorder="1" applyAlignment="1">
      <alignment horizontal="center" vertical="center"/>
    </xf>
    <xf numFmtId="165" fontId="25" fillId="11" borderId="36" xfId="5" applyFont="1" applyFill="1" applyBorder="1" applyAlignment="1">
      <alignment horizontal="center" vertical="center"/>
    </xf>
    <xf numFmtId="0" fontId="58" fillId="11" borderId="37" xfId="0" applyFont="1" applyFill="1" applyBorder="1" applyAlignment="1">
      <alignment horizontal="center" vertical="center"/>
    </xf>
    <xf numFmtId="165" fontId="58" fillId="11" borderId="37" xfId="5" applyFont="1" applyFill="1" applyBorder="1" applyAlignment="1">
      <alignment horizontal="center" vertical="center"/>
    </xf>
    <xf numFmtId="0" fontId="25" fillId="11" borderId="34" xfId="0" quotePrefix="1" applyFont="1" applyFill="1" applyBorder="1" applyAlignment="1">
      <alignment horizontal="center" vertical="center"/>
    </xf>
    <xf numFmtId="0" fontId="25" fillId="11" borderId="36" xfId="0" quotePrefix="1" applyFont="1" applyFill="1" applyBorder="1" applyAlignment="1">
      <alignment horizontal="center" vertical="center"/>
    </xf>
    <xf numFmtId="14" fontId="25" fillId="11" borderId="34" xfId="0" quotePrefix="1" applyNumberFormat="1" applyFont="1" applyFill="1" applyBorder="1" applyAlignment="1">
      <alignment horizontal="center" vertical="center"/>
    </xf>
    <xf numFmtId="0" fontId="25" fillId="11" borderId="32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165" fontId="58" fillId="11" borderId="35" xfId="5" applyFont="1" applyFill="1" applyBorder="1" applyAlignment="1">
      <alignment horizontal="center" vertical="center"/>
    </xf>
    <xf numFmtId="165" fontId="58" fillId="20" borderId="0" xfId="5" applyFont="1" applyFill="1" applyAlignment="1">
      <alignment horizontal="center" vertical="center"/>
    </xf>
    <xf numFmtId="168" fontId="32" fillId="11" borderId="28" xfId="0" applyNumberFormat="1" applyFont="1" applyFill="1" applyBorder="1" applyAlignment="1">
      <alignment horizontal="center" vertical="center"/>
    </xf>
    <xf numFmtId="165" fontId="32" fillId="11" borderId="28" xfId="5" applyFont="1" applyFill="1" applyBorder="1" applyAlignment="1">
      <alignment horizontal="center" vertical="center"/>
    </xf>
    <xf numFmtId="0" fontId="23" fillId="16" borderId="28" xfId="0" applyFont="1" applyFill="1" applyBorder="1" applyAlignment="1">
      <alignment horizontal="center" vertical="center"/>
    </xf>
    <xf numFmtId="168" fontId="22" fillId="11" borderId="28" xfId="0" applyNumberFormat="1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left" vertical="center"/>
    </xf>
    <xf numFmtId="0" fontId="22" fillId="11" borderId="28" xfId="0" quotePrefix="1" applyFont="1" applyFill="1" applyBorder="1" applyAlignment="1">
      <alignment horizontal="center" vertical="center"/>
    </xf>
    <xf numFmtId="165" fontId="22" fillId="11" borderId="28" xfId="5" applyFont="1" applyFill="1" applyBorder="1" applyAlignment="1">
      <alignment horizontal="center" vertical="center"/>
    </xf>
    <xf numFmtId="0" fontId="47" fillId="20" borderId="0" xfId="0" applyFont="1" applyFill="1" applyAlignment="1">
      <alignment horizontal="center" vertical="center"/>
    </xf>
    <xf numFmtId="0" fontId="39" fillId="20" borderId="28" xfId="0" applyFont="1" applyFill="1" applyBorder="1" applyAlignment="1">
      <alignment horizontal="center" vertical="center"/>
    </xf>
    <xf numFmtId="0" fontId="32" fillId="11" borderId="34" xfId="0" quotePrefix="1" applyFont="1" applyFill="1" applyBorder="1" applyAlignment="1">
      <alignment horizontal="center" vertical="center"/>
    </xf>
    <xf numFmtId="165" fontId="32" fillId="11" borderId="34" xfId="5" applyFont="1" applyFill="1" applyBorder="1" applyAlignment="1">
      <alignment horizontal="center" vertical="center"/>
    </xf>
    <xf numFmtId="165" fontId="32" fillId="11" borderId="36" xfId="5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13" borderId="0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2" fillId="11" borderId="28" xfId="0" applyFont="1" applyFill="1" applyBorder="1" applyAlignment="1">
      <alignment horizontal="left" vertical="center"/>
    </xf>
    <xf numFmtId="165" fontId="32" fillId="22" borderId="28" xfId="5" applyFont="1" applyFill="1" applyBorder="1" applyAlignment="1">
      <alignment horizontal="center" vertical="center"/>
    </xf>
    <xf numFmtId="165" fontId="25" fillId="11" borderId="28" xfId="5" applyFont="1" applyFill="1" applyBorder="1" applyAlignment="1">
      <alignment horizontal="center" vertical="center"/>
    </xf>
    <xf numFmtId="0" fontId="32" fillId="22" borderId="28" xfId="0" applyFont="1" applyFill="1" applyBorder="1" applyAlignment="1">
      <alignment horizontal="center" vertical="center"/>
    </xf>
    <xf numFmtId="0" fontId="25" fillId="11" borderId="34" xfId="0" applyFont="1" applyFill="1" applyBorder="1" applyAlignment="1">
      <alignment horizontal="left" vertical="center"/>
    </xf>
    <xf numFmtId="0" fontId="25" fillId="11" borderId="35" xfId="0" applyFont="1" applyFill="1" applyBorder="1" applyAlignment="1">
      <alignment horizontal="left" vertical="center"/>
    </xf>
    <xf numFmtId="0" fontId="25" fillId="11" borderId="36" xfId="0" applyFont="1" applyFill="1" applyBorder="1" applyAlignment="1">
      <alignment horizontal="left" vertical="center"/>
    </xf>
    <xf numFmtId="0" fontId="38" fillId="12" borderId="38" xfId="0" applyFont="1" applyFill="1" applyBorder="1" applyAlignment="1">
      <alignment horizontal="center" vertical="center"/>
    </xf>
    <xf numFmtId="0" fontId="2" fillId="3" borderId="0" xfId="2" applyBorder="1" applyAlignment="1">
      <alignment horizontal="center" vertical="center"/>
    </xf>
    <xf numFmtId="0" fontId="2" fillId="3" borderId="33" xfId="2" applyBorder="1" applyAlignment="1">
      <alignment horizontal="center" vertical="center"/>
    </xf>
    <xf numFmtId="0" fontId="22" fillId="11" borderId="37" xfId="0" applyFont="1" applyFill="1" applyBorder="1" applyAlignment="1">
      <alignment horizontal="center"/>
    </xf>
    <xf numFmtId="0" fontId="22" fillId="11" borderId="0" xfId="0" applyFont="1" applyFill="1" applyBorder="1" applyAlignment="1">
      <alignment horizontal="center"/>
    </xf>
    <xf numFmtId="0" fontId="22" fillId="11" borderId="0" xfId="0" applyFont="1" applyFill="1" applyBorder="1" applyAlignment="1">
      <alignment horizontal="left"/>
    </xf>
    <xf numFmtId="0" fontId="32" fillId="11" borderId="34" xfId="0" applyFont="1" applyFill="1" applyBorder="1" applyAlignment="1">
      <alignment horizontal="left" vertical="center"/>
    </xf>
    <xf numFmtId="0" fontId="32" fillId="11" borderId="35" xfId="0" applyFont="1" applyFill="1" applyBorder="1" applyAlignment="1">
      <alignment horizontal="left" vertical="center"/>
    </xf>
    <xf numFmtId="0" fontId="32" fillId="11" borderId="36" xfId="0" applyFont="1" applyFill="1" applyBorder="1" applyAlignment="1">
      <alignment horizontal="left" vertical="center"/>
    </xf>
    <xf numFmtId="0" fontId="32" fillId="11" borderId="32" xfId="0" applyFont="1" applyFill="1" applyBorder="1" applyAlignment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32" fillId="11" borderId="33" xfId="0" applyFont="1" applyFill="1" applyBorder="1" applyAlignment="1">
      <alignment horizontal="right" vertical="center"/>
    </xf>
    <xf numFmtId="0" fontId="33" fillId="22" borderId="0" xfId="0" applyFont="1" applyFill="1" applyBorder="1" applyAlignment="1">
      <alignment horizontal="center" vertical="center"/>
    </xf>
    <xf numFmtId="165" fontId="24" fillId="22" borderId="28" xfId="0" applyNumberFormat="1" applyFont="1" applyFill="1" applyBorder="1" applyAlignment="1">
      <alignment horizontal="center" vertical="center"/>
    </xf>
    <xf numFmtId="0" fontId="25" fillId="11" borderId="37" xfId="0" applyFont="1" applyFill="1" applyBorder="1" applyAlignment="1">
      <alignment horizontal="right" vertical="center"/>
    </xf>
    <xf numFmtId="0" fontId="25" fillId="11" borderId="40" xfId="0" applyFont="1" applyFill="1" applyBorder="1" applyAlignment="1">
      <alignment horizontal="right" vertical="center"/>
    </xf>
    <xf numFmtId="0" fontId="25" fillId="11" borderId="44" xfId="0" applyFont="1" applyFill="1" applyBorder="1" applyAlignment="1">
      <alignment horizontal="center" vertical="center"/>
    </xf>
    <xf numFmtId="0" fontId="25" fillId="11" borderId="28" xfId="0" applyFont="1" applyFill="1" applyBorder="1" applyAlignment="1">
      <alignment horizontal="left" vertical="center"/>
    </xf>
    <xf numFmtId="14" fontId="32" fillId="11" borderId="28" xfId="0" applyNumberFormat="1" applyFont="1" applyFill="1" applyBorder="1" applyAlignment="1">
      <alignment horizontal="center" vertical="center"/>
    </xf>
    <xf numFmtId="14" fontId="48" fillId="2" borderId="28" xfId="1" applyNumberFormat="1" applyFont="1" applyBorder="1" applyAlignment="1">
      <alignment horizontal="center" vertical="center"/>
    </xf>
    <xf numFmtId="0" fontId="48" fillId="2" borderId="28" xfId="1" applyFont="1" applyBorder="1" applyAlignment="1">
      <alignment horizontal="center" vertical="center"/>
    </xf>
    <xf numFmtId="0" fontId="22" fillId="11" borderId="37" xfId="0" applyFont="1" applyFill="1" applyBorder="1" applyAlignment="1">
      <alignment horizontal="right"/>
    </xf>
    <xf numFmtId="165" fontId="0" fillId="11" borderId="0" xfId="5" quotePrefix="1" applyFont="1" applyFill="1" applyAlignment="1">
      <alignment horizontal="center"/>
    </xf>
    <xf numFmtId="0" fontId="0" fillId="23" borderId="0" xfId="0" applyFill="1" applyAlignment="1">
      <alignment horizontal="center"/>
    </xf>
    <xf numFmtId="0" fontId="4" fillId="15" borderId="0" xfId="0" applyFont="1" applyFill="1" applyAlignment="1">
      <alignment horizontal="center" vertical="center"/>
    </xf>
    <xf numFmtId="14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34" fillId="23" borderId="0" xfId="0" applyFont="1" applyFill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0" fontId="38" fillId="38" borderId="0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left" vertical="center"/>
    </xf>
    <xf numFmtId="0" fontId="32" fillId="11" borderId="38" xfId="0" applyFont="1" applyFill="1" applyBorder="1" applyAlignment="1">
      <alignment horizontal="left" vertical="center"/>
    </xf>
    <xf numFmtId="165" fontId="32" fillId="11" borderId="38" xfId="5" applyFont="1" applyFill="1" applyBorder="1" applyAlignment="1">
      <alignment horizontal="center" vertical="center"/>
    </xf>
    <xf numFmtId="166" fontId="32" fillId="11" borderId="38" xfId="6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8" fillId="33" borderId="0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0" fontId="32" fillId="11" borderId="39" xfId="0" applyFont="1" applyFill="1" applyBorder="1" applyAlignment="1">
      <alignment horizontal="center" vertical="center"/>
    </xf>
    <xf numFmtId="0" fontId="32" fillId="11" borderId="40" xfId="0" applyFont="1" applyFill="1" applyBorder="1" applyAlignment="1">
      <alignment horizontal="center" vertical="center"/>
    </xf>
    <xf numFmtId="0" fontId="32" fillId="11" borderId="32" xfId="0" applyFont="1" applyFill="1" applyBorder="1" applyAlignment="1">
      <alignment horizontal="center" vertical="center"/>
    </xf>
    <xf numFmtId="0" fontId="32" fillId="11" borderId="33" xfId="0" applyFont="1" applyFill="1" applyBorder="1" applyAlignment="1">
      <alignment horizontal="center" vertical="center"/>
    </xf>
    <xf numFmtId="0" fontId="32" fillId="11" borderId="41" xfId="0" applyFont="1" applyFill="1" applyBorder="1" applyAlignment="1">
      <alignment horizontal="center" vertical="center"/>
    </xf>
    <xf numFmtId="0" fontId="32" fillId="11" borderId="42" xfId="0" applyFont="1" applyFill="1" applyBorder="1" applyAlignment="1">
      <alignment horizontal="center" vertical="center"/>
    </xf>
    <xf numFmtId="0" fontId="32" fillId="11" borderId="33" xfId="0" applyFont="1" applyFill="1" applyBorder="1" applyAlignment="1">
      <alignment horizontal="left" vertical="center"/>
    </xf>
    <xf numFmtId="49" fontId="25" fillId="11" borderId="34" xfId="0" applyNumberFormat="1" applyFont="1" applyFill="1" applyBorder="1" applyAlignment="1">
      <alignment horizontal="center" vertical="center"/>
    </xf>
    <xf numFmtId="49" fontId="25" fillId="11" borderId="36" xfId="0" applyNumberFormat="1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right" vertical="center"/>
    </xf>
    <xf numFmtId="0" fontId="25" fillId="11" borderId="33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center" vertical="center"/>
    </xf>
    <xf numFmtId="165" fontId="32" fillId="11" borderId="0" xfId="5" applyFont="1" applyFill="1" applyAlignment="1">
      <alignment horizontal="center" vertical="center"/>
    </xf>
    <xf numFmtId="0" fontId="23" fillId="16" borderId="0" xfId="0" applyFont="1" applyFill="1" applyBorder="1" applyAlignment="1">
      <alignment horizontal="center" vertical="center"/>
    </xf>
    <xf numFmtId="49" fontId="25" fillId="11" borderId="28" xfId="0" applyNumberFormat="1" applyFont="1" applyFill="1" applyBorder="1" applyAlignment="1">
      <alignment horizontal="center" vertical="center"/>
    </xf>
    <xf numFmtId="14" fontId="25" fillId="11" borderId="28" xfId="0" applyNumberFormat="1" applyFont="1" applyFill="1" applyBorder="1" applyAlignment="1">
      <alignment horizontal="center" vertical="center"/>
    </xf>
    <xf numFmtId="0" fontId="38" fillId="24" borderId="34" xfId="0" applyFont="1" applyFill="1" applyBorder="1" applyAlignment="1">
      <alignment horizontal="center" vertical="center"/>
    </xf>
    <xf numFmtId="0" fontId="38" fillId="24" borderId="35" xfId="0" applyFont="1" applyFill="1" applyBorder="1" applyAlignment="1">
      <alignment horizontal="center" vertical="center"/>
    </xf>
    <xf numFmtId="0" fontId="38" fillId="24" borderId="36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165" fontId="25" fillId="22" borderId="28" xfId="5" applyFont="1" applyFill="1" applyBorder="1" applyAlignment="1">
      <alignment horizontal="center" vertical="center"/>
    </xf>
    <xf numFmtId="165" fontId="25" fillId="47" borderId="28" xfId="5" applyFont="1" applyFill="1" applyBorder="1" applyAlignment="1">
      <alignment horizontal="center" vertical="center"/>
    </xf>
    <xf numFmtId="0" fontId="38" fillId="46" borderId="0" xfId="0" applyFont="1" applyFill="1" applyBorder="1" applyAlignment="1">
      <alignment horizontal="center" vertical="center"/>
    </xf>
    <xf numFmtId="165" fontId="25" fillId="21" borderId="28" xfId="5" applyFont="1" applyFill="1" applyBorder="1" applyAlignment="1">
      <alignment horizontal="center" vertical="center"/>
    </xf>
    <xf numFmtId="0" fontId="25" fillId="14" borderId="34" xfId="0" applyFont="1" applyFill="1" applyBorder="1" applyAlignment="1">
      <alignment horizontal="center" vertical="center"/>
    </xf>
    <xf numFmtId="0" fontId="25" fillId="14" borderId="35" xfId="0" applyFont="1" applyFill="1" applyBorder="1" applyAlignment="1">
      <alignment horizontal="center" vertical="center"/>
    </xf>
    <xf numFmtId="0" fontId="25" fillId="14" borderId="36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left" vertical="center"/>
    </xf>
    <xf numFmtId="0" fontId="25" fillId="11" borderId="33" xfId="0" applyFont="1" applyFill="1" applyBorder="1" applyAlignment="1">
      <alignment horizontal="left" vertical="center"/>
    </xf>
    <xf numFmtId="10" fontId="32" fillId="11" borderId="0" xfId="7" applyNumberFormat="1" applyFont="1" applyFill="1" applyAlignment="1">
      <alignment horizontal="center" vertical="center"/>
    </xf>
    <xf numFmtId="0" fontId="60" fillId="11" borderId="0" xfId="0" applyFont="1" applyFill="1" applyBorder="1" applyAlignment="1">
      <alignment horizontal="center" vertical="center" wrapText="1"/>
    </xf>
    <xf numFmtId="0" fontId="61" fillId="14" borderId="0" xfId="0" applyFont="1" applyFill="1" applyAlignment="1">
      <alignment horizontal="center" vertical="center" wrapText="1"/>
    </xf>
    <xf numFmtId="0" fontId="25" fillId="45" borderId="37" xfId="0" applyFont="1" applyFill="1" applyBorder="1" applyAlignment="1">
      <alignment horizontal="center" vertical="center"/>
    </xf>
    <xf numFmtId="0" fontId="25" fillId="45" borderId="35" xfId="0" applyFont="1" applyFill="1" applyBorder="1" applyAlignment="1">
      <alignment horizontal="center" vertical="center"/>
    </xf>
    <xf numFmtId="0" fontId="58" fillId="20" borderId="0" xfId="0" applyFont="1" applyFill="1" applyBorder="1" applyAlignment="1">
      <alignment horizontal="center" vertical="center"/>
    </xf>
    <xf numFmtId="165" fontId="58" fillId="20" borderId="0" xfId="5" applyFont="1" applyFill="1" applyBorder="1" applyAlignment="1">
      <alignment horizontal="center" vertical="center"/>
    </xf>
    <xf numFmtId="3" fontId="59" fillId="29" borderId="35" xfId="0" applyNumberFormat="1" applyFont="1" applyFill="1" applyBorder="1" applyAlignment="1">
      <alignment horizontal="center" vertical="center"/>
    </xf>
    <xf numFmtId="0" fontId="59" fillId="29" borderId="35" xfId="0" applyFont="1" applyFill="1" applyBorder="1" applyAlignment="1">
      <alignment horizontal="center" vertical="center"/>
    </xf>
    <xf numFmtId="0" fontId="59" fillId="11" borderId="35" xfId="0" applyFont="1" applyFill="1" applyBorder="1" applyAlignment="1">
      <alignment horizontal="left" vertical="center"/>
    </xf>
    <xf numFmtId="165" fontId="59" fillId="11" borderId="35" xfId="5" applyFont="1" applyFill="1" applyBorder="1" applyAlignment="1">
      <alignment horizontal="center" vertical="center"/>
    </xf>
    <xf numFmtId="0" fontId="58" fillId="20" borderId="0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center" vertical="center"/>
    </xf>
    <xf numFmtId="165" fontId="58" fillId="29" borderId="35" xfId="0" applyNumberFormat="1" applyFont="1" applyFill="1" applyBorder="1" applyAlignment="1">
      <alignment horizontal="center" vertical="center"/>
    </xf>
    <xf numFmtId="165" fontId="58" fillId="20" borderId="35" xfId="5" applyFont="1" applyFill="1" applyBorder="1" applyAlignment="1">
      <alignment horizontal="center" vertical="center"/>
    </xf>
    <xf numFmtId="0" fontId="58" fillId="11" borderId="35" xfId="0" quotePrefix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center" vertical="center"/>
    </xf>
    <xf numFmtId="170" fontId="25" fillId="11" borderId="34" xfId="0" applyNumberFormat="1" applyFont="1" applyFill="1" applyBorder="1" applyAlignment="1">
      <alignment horizontal="center" vertical="center"/>
    </xf>
    <xf numFmtId="170" fontId="25" fillId="11" borderId="35" xfId="0" applyNumberFormat="1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3" fillId="43" borderId="0" xfId="0" applyFont="1" applyFill="1" applyBorder="1" applyAlignment="1">
      <alignment horizontal="center" vertical="center"/>
    </xf>
    <xf numFmtId="0" fontId="25" fillId="13" borderId="0" xfId="0" applyFont="1" applyFill="1" applyBorder="1" applyAlignment="1">
      <alignment horizontal="center" vertical="center"/>
    </xf>
    <xf numFmtId="170" fontId="58" fillId="20" borderId="0" xfId="6" applyNumberFormat="1" applyFont="1" applyFill="1" applyBorder="1" applyAlignment="1">
      <alignment horizontal="center" vertical="center"/>
    </xf>
    <xf numFmtId="9" fontId="42" fillId="11" borderId="35" xfId="7" applyFont="1" applyFill="1" applyBorder="1" applyAlignment="1">
      <alignment horizontal="center" vertical="center"/>
    </xf>
    <xf numFmtId="0" fontId="58" fillId="11" borderId="35" xfId="0" quotePrefix="1" applyFont="1" applyFill="1" applyBorder="1" applyAlignment="1">
      <alignment horizontal="left" vertical="center"/>
    </xf>
    <xf numFmtId="170" fontId="59" fillId="20" borderId="0" xfId="6" applyNumberFormat="1" applyFont="1" applyFill="1" applyBorder="1" applyAlignment="1">
      <alignment horizontal="center" vertical="center"/>
    </xf>
    <xf numFmtId="10" fontId="58" fillId="11" borderId="35" xfId="7" applyNumberFormat="1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170" fontId="58" fillId="11" borderId="35" xfId="6" applyNumberFormat="1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59" fillId="20" borderId="34" xfId="0" applyFont="1" applyFill="1" applyBorder="1" applyAlignment="1">
      <alignment horizontal="center" vertical="center"/>
    </xf>
    <xf numFmtId="0" fontId="59" fillId="20" borderId="35" xfId="0" applyFont="1" applyFill="1" applyBorder="1" applyAlignment="1">
      <alignment horizontal="center" vertical="center"/>
    </xf>
    <xf numFmtId="0" fontId="59" fillId="20" borderId="36" xfId="0" applyFont="1" applyFill="1" applyBorder="1" applyAlignment="1">
      <alignment horizontal="center" vertical="center"/>
    </xf>
    <xf numFmtId="168" fontId="25" fillId="11" borderId="34" xfId="0" quotePrefix="1" applyNumberFormat="1" applyFont="1" applyFill="1" applyBorder="1" applyAlignment="1">
      <alignment horizontal="center" vertical="center"/>
    </xf>
    <xf numFmtId="168" fontId="25" fillId="11" borderId="35" xfId="0" quotePrefix="1" applyNumberFormat="1" applyFont="1" applyFill="1" applyBorder="1" applyAlignment="1">
      <alignment horizontal="center" vertical="center"/>
    </xf>
    <xf numFmtId="168" fontId="25" fillId="11" borderId="36" xfId="0" quotePrefix="1" applyNumberFormat="1" applyFont="1" applyFill="1" applyBorder="1" applyAlignment="1">
      <alignment horizontal="center" vertical="center"/>
    </xf>
    <xf numFmtId="0" fontId="38" fillId="12" borderId="0" xfId="0" applyFont="1" applyFill="1" applyBorder="1" applyAlignment="1">
      <alignment horizontal="center" vertical="center"/>
    </xf>
    <xf numFmtId="0" fontId="23" fillId="13" borderId="34" xfId="0" applyFont="1" applyFill="1" applyBorder="1" applyAlignment="1">
      <alignment horizontal="center" vertical="center"/>
    </xf>
    <xf numFmtId="0" fontId="23" fillId="13" borderId="35" xfId="0" applyFont="1" applyFill="1" applyBorder="1" applyAlignment="1">
      <alignment horizontal="center" vertical="center"/>
    </xf>
    <xf numFmtId="0" fontId="23" fillId="13" borderId="36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165" fontId="25" fillId="11" borderId="35" xfId="5" applyFont="1" applyFill="1" applyBorder="1" applyAlignment="1">
      <alignment horizontal="center" vertical="center"/>
    </xf>
    <xf numFmtId="0" fontId="23" fillId="39" borderId="0" xfId="0" applyFont="1" applyFill="1" applyBorder="1" applyAlignment="1">
      <alignment horizontal="center" vertical="center"/>
    </xf>
    <xf numFmtId="9" fontId="58" fillId="20" borderId="0" xfId="7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/>
    </xf>
    <xf numFmtId="170" fontId="25" fillId="11" borderId="35" xfId="6" applyNumberFormat="1" applyFont="1" applyFill="1" applyBorder="1" applyAlignment="1">
      <alignment horizontal="center" vertical="center"/>
    </xf>
    <xf numFmtId="0" fontId="63" fillId="11" borderId="0" xfId="0" applyFont="1" applyFill="1" applyBorder="1" applyAlignment="1">
      <alignment horizontal="center" vertical="center"/>
    </xf>
    <xf numFmtId="165" fontId="63" fillId="11" borderId="0" xfId="5" applyFont="1" applyFill="1" applyBorder="1" applyAlignment="1">
      <alignment horizontal="center" vertical="center"/>
    </xf>
    <xf numFmtId="0" fontId="63" fillId="11" borderId="34" xfId="0" applyFont="1" applyFill="1" applyBorder="1" applyAlignment="1">
      <alignment horizontal="center" vertical="center"/>
    </xf>
    <xf numFmtId="0" fontId="63" fillId="11" borderId="35" xfId="0" applyFont="1" applyFill="1" applyBorder="1" applyAlignment="1">
      <alignment horizontal="center" vertical="center"/>
    </xf>
    <xf numFmtId="0" fontId="63" fillId="11" borderId="36" xfId="0" applyFont="1" applyFill="1" applyBorder="1" applyAlignment="1">
      <alignment horizontal="center" vertical="center"/>
    </xf>
    <xf numFmtId="0" fontId="63" fillId="11" borderId="33" xfId="0" applyFont="1" applyFill="1" applyBorder="1" applyAlignment="1">
      <alignment horizontal="center" vertical="center"/>
    </xf>
    <xf numFmtId="0" fontId="63" fillId="11" borderId="0" xfId="0" applyFont="1" applyFill="1" applyBorder="1" applyAlignment="1">
      <alignment horizontal="left" vertical="center"/>
    </xf>
    <xf numFmtId="0" fontId="63" fillId="11" borderId="34" xfId="0" applyFont="1" applyFill="1" applyBorder="1" applyAlignment="1">
      <alignment horizontal="left" vertical="center"/>
    </xf>
    <xf numFmtId="0" fontId="63" fillId="11" borderId="35" xfId="0" applyFont="1" applyFill="1" applyBorder="1" applyAlignment="1">
      <alignment horizontal="left" vertical="center"/>
    </xf>
    <xf numFmtId="0" fontId="63" fillId="11" borderId="36" xfId="0" applyFont="1" applyFill="1" applyBorder="1" applyAlignment="1">
      <alignment horizontal="left" vertical="center"/>
    </xf>
    <xf numFmtId="0" fontId="63" fillId="13" borderId="0" xfId="0" applyFont="1" applyFill="1" applyBorder="1" applyAlignment="1">
      <alignment horizontal="center" vertical="center"/>
    </xf>
    <xf numFmtId="165" fontId="63" fillId="11" borderId="34" xfId="5" applyFont="1" applyFill="1" applyBorder="1" applyAlignment="1">
      <alignment horizontal="center" vertical="center"/>
    </xf>
    <xf numFmtId="165" fontId="63" fillId="11" borderId="35" xfId="5" applyFont="1" applyFill="1" applyBorder="1" applyAlignment="1">
      <alignment horizontal="center" vertical="center"/>
    </xf>
    <xf numFmtId="165" fontId="63" fillId="11" borderId="36" xfId="5" applyFont="1" applyFill="1" applyBorder="1" applyAlignment="1">
      <alignment horizontal="center" vertical="center"/>
    </xf>
    <xf numFmtId="0" fontId="63" fillId="11" borderId="37" xfId="0" applyFont="1" applyFill="1" applyBorder="1" applyAlignment="1">
      <alignment horizontal="center" vertical="center"/>
    </xf>
    <xf numFmtId="1" fontId="63" fillId="11" borderId="34" xfId="0" applyNumberFormat="1" applyFont="1" applyFill="1" applyBorder="1" applyAlignment="1">
      <alignment horizontal="center" vertical="center"/>
    </xf>
    <xf numFmtId="1" fontId="63" fillId="11" borderId="35" xfId="0" applyNumberFormat="1" applyFont="1" applyFill="1" applyBorder="1" applyAlignment="1">
      <alignment horizontal="center" vertical="center"/>
    </xf>
    <xf numFmtId="1" fontId="63" fillId="11" borderId="36" xfId="0" applyNumberFormat="1" applyFont="1" applyFill="1" applyBorder="1" applyAlignment="1">
      <alignment horizontal="center" vertical="center"/>
    </xf>
    <xf numFmtId="0" fontId="63" fillId="30" borderId="0" xfId="0" applyFont="1" applyFill="1" applyAlignment="1">
      <alignment horizontal="center" vertical="center"/>
    </xf>
    <xf numFmtId="165" fontId="63" fillId="11" borderId="38" xfId="5" applyFont="1" applyFill="1" applyBorder="1" applyAlignment="1">
      <alignment horizontal="center" vertical="center"/>
    </xf>
    <xf numFmtId="0" fontId="63" fillId="11" borderId="38" xfId="0" applyFont="1" applyFill="1" applyBorder="1" applyAlignment="1">
      <alignment horizontal="center" vertical="center"/>
    </xf>
    <xf numFmtId="0" fontId="63" fillId="11" borderId="0" xfId="0" applyFont="1" applyFill="1" applyAlignment="1">
      <alignment horizontal="center" vertical="center"/>
    </xf>
    <xf numFmtId="165" fontId="63" fillId="11" borderId="0" xfId="5" applyFont="1" applyFill="1" applyAlignment="1">
      <alignment horizontal="center" vertical="center"/>
    </xf>
    <xf numFmtId="0" fontId="38" fillId="16" borderId="0" xfId="0" applyFont="1" applyFill="1" applyAlignment="1">
      <alignment horizontal="center" vertical="center"/>
    </xf>
    <xf numFmtId="14" fontId="32" fillId="11" borderId="34" xfId="0" applyNumberFormat="1" applyFont="1" applyFill="1" applyBorder="1" applyAlignment="1">
      <alignment horizontal="center" vertical="center"/>
    </xf>
    <xf numFmtId="49" fontId="32" fillId="11" borderId="34" xfId="0" applyNumberFormat="1" applyFont="1" applyFill="1" applyBorder="1" applyAlignment="1">
      <alignment horizontal="left" vertical="center"/>
    </xf>
    <xf numFmtId="49" fontId="32" fillId="11" borderId="35" xfId="0" applyNumberFormat="1" applyFont="1" applyFill="1" applyBorder="1" applyAlignment="1">
      <alignment horizontal="left" vertical="center"/>
    </xf>
    <xf numFmtId="49" fontId="32" fillId="11" borderId="36" xfId="0" applyNumberFormat="1" applyFont="1" applyFill="1" applyBorder="1" applyAlignment="1">
      <alignment horizontal="left" vertical="center"/>
    </xf>
    <xf numFmtId="0" fontId="32" fillId="11" borderId="0" xfId="0" applyFont="1" applyFill="1" applyAlignment="1">
      <alignment horizontal="right" vertical="center"/>
    </xf>
    <xf numFmtId="0" fontId="53" fillId="9" borderId="32" xfId="0" applyFont="1" applyFill="1" applyBorder="1" applyAlignment="1">
      <alignment horizontal="left" vertical="center"/>
    </xf>
    <xf numFmtId="0" fontId="53" fillId="9" borderId="0" xfId="0" applyFont="1" applyFill="1" applyBorder="1" applyAlignment="1">
      <alignment horizontal="left" vertical="center"/>
    </xf>
    <xf numFmtId="0" fontId="53" fillId="30" borderId="0" xfId="0" applyFont="1" applyFill="1" applyBorder="1" applyAlignment="1">
      <alignment horizontal="left" vertical="center"/>
    </xf>
    <xf numFmtId="0" fontId="4" fillId="40" borderId="44" xfId="0" applyFont="1" applyFill="1" applyBorder="1" applyAlignment="1">
      <alignment horizontal="center" vertical="center"/>
    </xf>
    <xf numFmtId="0" fontId="4" fillId="40" borderId="45" xfId="0" applyFont="1" applyFill="1" applyBorder="1" applyAlignment="1">
      <alignment horizontal="center" vertical="center"/>
    </xf>
    <xf numFmtId="0" fontId="4" fillId="40" borderId="4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left" vertical="center"/>
    </xf>
    <xf numFmtId="0" fontId="4" fillId="44" borderId="0" xfId="0" applyFont="1" applyFill="1" applyBorder="1" applyAlignment="1">
      <alignment horizontal="center" vertical="center"/>
    </xf>
    <xf numFmtId="0" fontId="53" fillId="1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9" borderId="32" xfId="0" applyFont="1" applyFill="1" applyBorder="1" applyAlignment="1">
      <alignment horizontal="center" vertical="center"/>
    </xf>
    <xf numFmtId="0" fontId="4" fillId="39" borderId="0" xfId="0" applyFont="1" applyFill="1" applyBorder="1" applyAlignment="1">
      <alignment horizontal="center" vertical="center"/>
    </xf>
    <xf numFmtId="0" fontId="4" fillId="40" borderId="39" xfId="0" applyFont="1" applyFill="1" applyBorder="1" applyAlignment="1">
      <alignment horizontal="center" vertical="center"/>
    </xf>
    <xf numFmtId="0" fontId="4" fillId="40" borderId="32" xfId="0" applyFont="1" applyFill="1" applyBorder="1" applyAlignment="1">
      <alignment horizontal="center" vertical="center"/>
    </xf>
    <xf numFmtId="0" fontId="4" fillId="40" borderId="4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53" fillId="30" borderId="32" xfId="0" applyFont="1" applyFill="1" applyBorder="1" applyAlignment="1">
      <alignment horizontal="left" vertical="center"/>
    </xf>
    <xf numFmtId="0" fontId="53" fillId="20" borderId="32" xfId="0" applyFont="1" applyFill="1" applyBorder="1" applyAlignment="1">
      <alignment horizontal="left" vertical="center"/>
    </xf>
    <xf numFmtId="0" fontId="53" fillId="20" borderId="0" xfId="0" applyFont="1" applyFill="1" applyBorder="1" applyAlignment="1">
      <alignment horizontal="left" vertical="center"/>
    </xf>
    <xf numFmtId="0" fontId="4" fillId="24" borderId="32" xfId="0" applyFont="1" applyFill="1" applyBorder="1" applyAlignment="1">
      <alignment horizontal="center" vertical="center"/>
    </xf>
    <xf numFmtId="0" fontId="4" fillId="24" borderId="0" xfId="0" applyFont="1" applyFill="1" applyBorder="1" applyAlignment="1">
      <alignment horizontal="center" vertical="center"/>
    </xf>
    <xf numFmtId="0" fontId="53" fillId="20" borderId="0" xfId="0" applyFont="1" applyFill="1" applyBorder="1" applyAlignment="1">
      <alignment horizontal="center" vertical="center"/>
    </xf>
    <xf numFmtId="0" fontId="54" fillId="11" borderId="44" xfId="0" applyFont="1" applyFill="1" applyBorder="1" applyAlignment="1">
      <alignment horizontal="center" vertical="center" wrapText="1"/>
    </xf>
    <xf numFmtId="0" fontId="54" fillId="11" borderId="45" xfId="0" applyFont="1" applyFill="1" applyBorder="1" applyAlignment="1">
      <alignment horizontal="center" vertical="center" wrapText="1"/>
    </xf>
    <xf numFmtId="0" fontId="54" fillId="11" borderId="43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/>
    </xf>
    <xf numFmtId="0" fontId="6" fillId="14" borderId="48" xfId="0" applyFont="1" applyFill="1" applyBorder="1" applyAlignment="1">
      <alignment horizontal="center"/>
    </xf>
    <xf numFmtId="0" fontId="6" fillId="14" borderId="49" xfId="0" applyFont="1" applyFill="1" applyBorder="1" applyAlignment="1">
      <alignment horizontal="center"/>
    </xf>
    <xf numFmtId="0" fontId="6" fillId="28" borderId="49" xfId="0" applyFont="1" applyFill="1" applyBorder="1" applyAlignment="1">
      <alignment horizontal="center"/>
    </xf>
    <xf numFmtId="0" fontId="6" fillId="28" borderId="50" xfId="0" applyFont="1" applyFill="1" applyBorder="1" applyAlignment="1">
      <alignment horizontal="center"/>
    </xf>
    <xf numFmtId="0" fontId="6" fillId="12" borderId="0" xfId="0" applyFont="1" applyFill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6" fillId="31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25" borderId="47" xfId="0" applyFont="1" applyFill="1" applyBorder="1" applyAlignment="1">
      <alignment horizontal="center"/>
    </xf>
    <xf numFmtId="165" fontId="0" fillId="11" borderId="0" xfId="5" applyFont="1" applyFill="1" applyAlignment="1">
      <alignment horizontal="center"/>
    </xf>
    <xf numFmtId="0" fontId="6" fillId="25" borderId="49" xfId="0" applyFont="1" applyFill="1" applyBorder="1" applyAlignment="1">
      <alignment horizontal="center"/>
    </xf>
    <xf numFmtId="166" fontId="4" fillId="14" borderId="43" xfId="6" applyFont="1" applyFill="1" applyBorder="1" applyAlignment="1">
      <alignment horizontal="center" vertical="center"/>
    </xf>
    <xf numFmtId="166" fontId="4" fillId="14" borderId="28" xfId="6" applyFont="1" applyFill="1" applyBorder="1" applyAlignment="1">
      <alignment horizontal="center" vertical="center"/>
    </xf>
    <xf numFmtId="0" fontId="4" fillId="14" borderId="43" xfId="0" applyFont="1" applyFill="1" applyBorder="1" applyAlignment="1">
      <alignment horizontal="center" vertical="center"/>
    </xf>
  </cellXfs>
  <cellStyles count="9">
    <cellStyle name="Bueno" xfId="1" builtinId="26"/>
    <cellStyle name="Énfasis1" xfId="4" builtinId="29"/>
    <cellStyle name="Énfasis5" xfId="8" builtinId="45"/>
    <cellStyle name="Incorrecto" xfId="2" builtinId="27"/>
    <cellStyle name="Millares" xfId="6" builtinId="3"/>
    <cellStyle name="Moneda" xfId="5" builtinId="4"/>
    <cellStyle name="Neutral" xfId="3" builtinId="28"/>
    <cellStyle name="Normal" xfId="0" builtinId="0"/>
    <cellStyle name="Porcentaje" xfId="7" builtinId="5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1</xdr:row>
      <xdr:rowOff>53340</xdr:rowOff>
    </xdr:from>
    <xdr:to>
      <xdr:col>3</xdr:col>
      <xdr:colOff>426720</xdr:colOff>
      <xdr:row>1</xdr:row>
      <xdr:rowOff>152400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5405" y="120586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0</xdr:row>
      <xdr:rowOff>45720</xdr:rowOff>
    </xdr:from>
    <xdr:to>
      <xdr:col>2</xdr:col>
      <xdr:colOff>259080</xdr:colOff>
      <xdr:row>0</xdr:row>
      <xdr:rowOff>167640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99822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2</xdr:row>
      <xdr:rowOff>60960</xdr:rowOff>
    </xdr:from>
    <xdr:to>
      <xdr:col>4</xdr:col>
      <xdr:colOff>144780</xdr:colOff>
      <xdr:row>2</xdr:row>
      <xdr:rowOff>144780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63140" y="14897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3</xdr:row>
      <xdr:rowOff>60960</xdr:rowOff>
    </xdr:from>
    <xdr:to>
      <xdr:col>4</xdr:col>
      <xdr:colOff>152400</xdr:colOff>
      <xdr:row>3</xdr:row>
      <xdr:rowOff>144780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70760" y="18326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4</xdr:row>
      <xdr:rowOff>45720</xdr:rowOff>
    </xdr:from>
    <xdr:to>
      <xdr:col>4</xdr:col>
      <xdr:colOff>152400</xdr:colOff>
      <xdr:row>4</xdr:row>
      <xdr:rowOff>129540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70760" y="200787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5</xdr:row>
      <xdr:rowOff>60960</xdr:rowOff>
    </xdr:from>
    <xdr:to>
      <xdr:col>4</xdr:col>
      <xdr:colOff>144780</xdr:colOff>
      <xdr:row>5</xdr:row>
      <xdr:rowOff>144780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63140" y="22136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7</xdr:row>
      <xdr:rowOff>60960</xdr:rowOff>
    </xdr:from>
    <xdr:to>
      <xdr:col>4</xdr:col>
      <xdr:colOff>144780</xdr:colOff>
      <xdr:row>7</xdr:row>
      <xdr:rowOff>144780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63140" y="25946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</xdr:row>
      <xdr:rowOff>60960</xdr:rowOff>
    </xdr:from>
    <xdr:to>
      <xdr:col>4</xdr:col>
      <xdr:colOff>152400</xdr:colOff>
      <xdr:row>8</xdr:row>
      <xdr:rowOff>144780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70760" y="27851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9</xdr:row>
      <xdr:rowOff>45720</xdr:rowOff>
    </xdr:from>
    <xdr:to>
      <xdr:col>4</xdr:col>
      <xdr:colOff>152400</xdr:colOff>
      <xdr:row>9</xdr:row>
      <xdr:rowOff>129540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70760" y="296037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10</xdr:row>
      <xdr:rowOff>123825</xdr:rowOff>
    </xdr:from>
    <xdr:to>
      <xdr:col>4</xdr:col>
      <xdr:colOff>144780</xdr:colOff>
      <xdr:row>10</xdr:row>
      <xdr:rowOff>207645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63140" y="322897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11</xdr:row>
      <xdr:rowOff>53340</xdr:rowOff>
    </xdr:from>
    <xdr:to>
      <xdr:col>4</xdr:col>
      <xdr:colOff>152400</xdr:colOff>
      <xdr:row>11</xdr:row>
      <xdr:rowOff>137160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70760" y="3491865"/>
          <a:ext cx="91440" cy="8382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30480</xdr:colOff>
      <xdr:row>15</xdr:row>
      <xdr:rowOff>53340</xdr:rowOff>
    </xdr:from>
    <xdr:to>
      <xdr:col>2</xdr:col>
      <xdr:colOff>251460</xdr:colOff>
      <xdr:row>15</xdr:row>
      <xdr:rowOff>175260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2005" y="444436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312420</xdr:colOff>
      <xdr:row>6</xdr:row>
      <xdr:rowOff>45720</xdr:rowOff>
    </xdr:from>
    <xdr:to>
      <xdr:col>3</xdr:col>
      <xdr:colOff>441960</xdr:colOff>
      <xdr:row>6</xdr:row>
      <xdr:rowOff>144780</xdr:rowOff>
    </xdr:to>
    <xdr:sp macro="" textlink="">
      <xdr:nvSpPr>
        <xdr:cNvPr id="14" name="Rectángulo redonde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0645" y="23888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18</xdr:row>
      <xdr:rowOff>60960</xdr:rowOff>
    </xdr:from>
    <xdr:to>
      <xdr:col>4</xdr:col>
      <xdr:colOff>152400</xdr:colOff>
      <xdr:row>18</xdr:row>
      <xdr:rowOff>144780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70760" y="50330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312420</xdr:colOff>
      <xdr:row>12</xdr:row>
      <xdr:rowOff>53340</xdr:rowOff>
    </xdr:from>
    <xdr:to>
      <xdr:col>3</xdr:col>
      <xdr:colOff>441960</xdr:colOff>
      <xdr:row>12</xdr:row>
      <xdr:rowOff>152400</xdr:rowOff>
    </xdr:to>
    <xdr:sp macro="" textlink="">
      <xdr:nvSpPr>
        <xdr:cNvPr id="16" name="Rectángulo redonde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50645" y="387286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312420</xdr:colOff>
      <xdr:row>13</xdr:row>
      <xdr:rowOff>60960</xdr:rowOff>
    </xdr:from>
    <xdr:to>
      <xdr:col>3</xdr:col>
      <xdr:colOff>441960</xdr:colOff>
      <xdr:row>13</xdr:row>
      <xdr:rowOff>160020</xdr:rowOff>
    </xdr:to>
    <xdr:sp macro="" textlink="">
      <xdr:nvSpPr>
        <xdr:cNvPr id="17" name="Rectángulo redonde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50645" y="407098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14</xdr:row>
      <xdr:rowOff>53340</xdr:rowOff>
    </xdr:from>
    <xdr:to>
      <xdr:col>3</xdr:col>
      <xdr:colOff>449580</xdr:colOff>
      <xdr:row>14</xdr:row>
      <xdr:rowOff>152400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58265" y="42538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16</xdr:row>
      <xdr:rowOff>45720</xdr:rowOff>
    </xdr:from>
    <xdr:to>
      <xdr:col>3</xdr:col>
      <xdr:colOff>449580</xdr:colOff>
      <xdr:row>16</xdr:row>
      <xdr:rowOff>144780</xdr:rowOff>
    </xdr:to>
    <xdr:sp macro="" textlink="">
      <xdr:nvSpPr>
        <xdr:cNvPr id="19" name="Rectángulo redonde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358265" y="46367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17</xdr:row>
      <xdr:rowOff>45720</xdr:rowOff>
    </xdr:from>
    <xdr:to>
      <xdr:col>3</xdr:col>
      <xdr:colOff>449580</xdr:colOff>
      <xdr:row>17</xdr:row>
      <xdr:rowOff>144780</xdr:rowOff>
    </xdr:to>
    <xdr:sp macro="" textlink="">
      <xdr:nvSpPr>
        <xdr:cNvPr id="20" name="Rectángulo redondead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58265" y="48272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19</xdr:row>
      <xdr:rowOff>53340</xdr:rowOff>
    </xdr:from>
    <xdr:to>
      <xdr:col>4</xdr:col>
      <xdr:colOff>160020</xdr:colOff>
      <xdr:row>19</xdr:row>
      <xdr:rowOff>137160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78380" y="5215890"/>
          <a:ext cx="91440" cy="8382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320040</xdr:colOff>
      <xdr:row>20</xdr:row>
      <xdr:rowOff>45720</xdr:rowOff>
    </xdr:from>
    <xdr:to>
      <xdr:col>3</xdr:col>
      <xdr:colOff>449580</xdr:colOff>
      <xdr:row>20</xdr:row>
      <xdr:rowOff>144780</xdr:rowOff>
    </xdr:to>
    <xdr:sp macro="" textlink="">
      <xdr:nvSpPr>
        <xdr:cNvPr id="22" name="Rectángulo redondead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58265" y="53987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21</xdr:row>
      <xdr:rowOff>60960</xdr:rowOff>
    </xdr:from>
    <xdr:to>
      <xdr:col>4</xdr:col>
      <xdr:colOff>152400</xdr:colOff>
      <xdr:row>21</xdr:row>
      <xdr:rowOff>144780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270760" y="56045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</xdr:colOff>
      <xdr:row>22</xdr:row>
      <xdr:rowOff>53340</xdr:rowOff>
    </xdr:from>
    <xdr:to>
      <xdr:col>4</xdr:col>
      <xdr:colOff>160020</xdr:colOff>
      <xdr:row>22</xdr:row>
      <xdr:rowOff>137160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78380" y="57873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23</xdr:row>
      <xdr:rowOff>53340</xdr:rowOff>
    </xdr:from>
    <xdr:to>
      <xdr:col>4</xdr:col>
      <xdr:colOff>160020</xdr:colOff>
      <xdr:row>23</xdr:row>
      <xdr:rowOff>137160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278380" y="59778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24</xdr:row>
      <xdr:rowOff>53340</xdr:rowOff>
    </xdr:from>
    <xdr:to>
      <xdr:col>4</xdr:col>
      <xdr:colOff>160020</xdr:colOff>
      <xdr:row>24</xdr:row>
      <xdr:rowOff>137160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78380" y="61683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310515</xdr:colOff>
      <xdr:row>25</xdr:row>
      <xdr:rowOff>55245</xdr:rowOff>
    </xdr:from>
    <xdr:to>
      <xdr:col>3</xdr:col>
      <xdr:colOff>440055</xdr:colOff>
      <xdr:row>25</xdr:row>
      <xdr:rowOff>154305</xdr:rowOff>
    </xdr:to>
    <xdr:sp macro="" textlink="">
      <xdr:nvSpPr>
        <xdr:cNvPr id="27" name="Rectángulo redonde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348740" y="636079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26</xdr:row>
      <xdr:rowOff>60960</xdr:rowOff>
    </xdr:from>
    <xdr:to>
      <xdr:col>4</xdr:col>
      <xdr:colOff>152400</xdr:colOff>
      <xdr:row>26</xdr:row>
      <xdr:rowOff>144780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270760" y="655701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</xdr:colOff>
      <xdr:row>27</xdr:row>
      <xdr:rowOff>53340</xdr:rowOff>
    </xdr:from>
    <xdr:to>
      <xdr:col>4</xdr:col>
      <xdr:colOff>160020</xdr:colOff>
      <xdr:row>27</xdr:row>
      <xdr:rowOff>137160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78380" y="67303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320040</xdr:colOff>
      <xdr:row>28</xdr:row>
      <xdr:rowOff>53340</xdr:rowOff>
    </xdr:from>
    <xdr:to>
      <xdr:col>3</xdr:col>
      <xdr:colOff>449580</xdr:colOff>
      <xdr:row>28</xdr:row>
      <xdr:rowOff>152400</xdr:rowOff>
    </xdr:to>
    <xdr:sp macro="" textlink="">
      <xdr:nvSpPr>
        <xdr:cNvPr id="30" name="Rectángulo redondeado 3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358265" y="69208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39</xdr:row>
      <xdr:rowOff>53340</xdr:rowOff>
    </xdr:from>
    <xdr:to>
      <xdr:col>2</xdr:col>
      <xdr:colOff>251460</xdr:colOff>
      <xdr:row>39</xdr:row>
      <xdr:rowOff>175260</xdr:rowOff>
    </xdr:to>
    <xdr:sp macro="" textlink="">
      <xdr:nvSpPr>
        <xdr:cNvPr id="31" name="Flecha derecha 1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02005" y="9587865"/>
          <a:ext cx="220980" cy="12192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40</xdr:row>
      <xdr:rowOff>45720</xdr:rowOff>
    </xdr:from>
    <xdr:to>
      <xdr:col>3</xdr:col>
      <xdr:colOff>449580</xdr:colOff>
      <xdr:row>40</xdr:row>
      <xdr:rowOff>144780</xdr:rowOff>
    </xdr:to>
    <xdr:sp macro="" textlink="">
      <xdr:nvSpPr>
        <xdr:cNvPr id="32" name="Rectángulo redondeado 3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358265" y="978027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ccc</a:t>
          </a:r>
        </a:p>
      </xdr:txBody>
    </xdr:sp>
    <xdr:clientData/>
  </xdr:twoCellAnchor>
  <xdr:twoCellAnchor>
    <xdr:from>
      <xdr:col>3</xdr:col>
      <xdr:colOff>320040</xdr:colOff>
      <xdr:row>41</xdr:row>
      <xdr:rowOff>45720</xdr:rowOff>
    </xdr:from>
    <xdr:to>
      <xdr:col>3</xdr:col>
      <xdr:colOff>449580</xdr:colOff>
      <xdr:row>41</xdr:row>
      <xdr:rowOff>144780</xdr:rowOff>
    </xdr:to>
    <xdr:sp macro="" textlink="">
      <xdr:nvSpPr>
        <xdr:cNvPr id="33" name="Rectángulo redondeado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358265" y="997077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42</xdr:row>
      <xdr:rowOff>45720</xdr:rowOff>
    </xdr:from>
    <xdr:to>
      <xdr:col>3</xdr:col>
      <xdr:colOff>449580</xdr:colOff>
      <xdr:row>42</xdr:row>
      <xdr:rowOff>144780</xdr:rowOff>
    </xdr:to>
    <xdr:sp macro="" textlink="">
      <xdr:nvSpPr>
        <xdr:cNvPr id="34" name="Rectángulo redondeado 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58265" y="1016127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43</xdr:row>
      <xdr:rowOff>53340</xdr:rowOff>
    </xdr:from>
    <xdr:to>
      <xdr:col>2</xdr:col>
      <xdr:colOff>251460</xdr:colOff>
      <xdr:row>43</xdr:row>
      <xdr:rowOff>175260</xdr:rowOff>
    </xdr:to>
    <xdr:sp macro="" textlink="">
      <xdr:nvSpPr>
        <xdr:cNvPr id="35" name="Flecha derecha 1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02005" y="10359390"/>
          <a:ext cx="220980" cy="12192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304800</xdr:colOff>
      <xdr:row>44</xdr:row>
      <xdr:rowOff>57150</xdr:rowOff>
    </xdr:from>
    <xdr:to>
      <xdr:col>3</xdr:col>
      <xdr:colOff>434340</xdr:colOff>
      <xdr:row>44</xdr:row>
      <xdr:rowOff>156210</xdr:rowOff>
    </xdr:to>
    <xdr:sp macro="" textlink="">
      <xdr:nvSpPr>
        <xdr:cNvPr id="36" name="Rectángulo redondead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343025" y="105632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45</xdr:row>
      <xdr:rowOff>53340</xdr:rowOff>
    </xdr:from>
    <xdr:to>
      <xdr:col>4</xdr:col>
      <xdr:colOff>160020</xdr:colOff>
      <xdr:row>45</xdr:row>
      <xdr:rowOff>137160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278380" y="107499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68580</xdr:colOff>
      <xdr:row>46</xdr:row>
      <xdr:rowOff>53340</xdr:rowOff>
    </xdr:from>
    <xdr:to>
      <xdr:col>5</xdr:col>
      <xdr:colOff>160020</xdr:colOff>
      <xdr:row>46</xdr:row>
      <xdr:rowOff>137160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278380" y="109404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68580</xdr:colOff>
      <xdr:row>47</xdr:row>
      <xdr:rowOff>53340</xdr:rowOff>
    </xdr:from>
    <xdr:to>
      <xdr:col>5</xdr:col>
      <xdr:colOff>160020</xdr:colOff>
      <xdr:row>47</xdr:row>
      <xdr:rowOff>137160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278380" y="111309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304800</xdr:colOff>
      <xdr:row>48</xdr:row>
      <xdr:rowOff>57150</xdr:rowOff>
    </xdr:from>
    <xdr:to>
      <xdr:col>3</xdr:col>
      <xdr:colOff>434340</xdr:colOff>
      <xdr:row>48</xdr:row>
      <xdr:rowOff>156210</xdr:rowOff>
    </xdr:to>
    <xdr:sp macro="" textlink="">
      <xdr:nvSpPr>
        <xdr:cNvPr id="40" name="Rectángulo redondeado 3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343025" y="113252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49</xdr:row>
      <xdr:rowOff>53340</xdr:rowOff>
    </xdr:from>
    <xdr:to>
      <xdr:col>4</xdr:col>
      <xdr:colOff>160020</xdr:colOff>
      <xdr:row>49</xdr:row>
      <xdr:rowOff>137160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278380" y="115119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50</xdr:row>
      <xdr:rowOff>53340</xdr:rowOff>
    </xdr:from>
    <xdr:to>
      <xdr:col>4</xdr:col>
      <xdr:colOff>160020</xdr:colOff>
      <xdr:row>50</xdr:row>
      <xdr:rowOff>137160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278380" y="117024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51</xdr:row>
      <xdr:rowOff>53340</xdr:rowOff>
    </xdr:from>
    <xdr:to>
      <xdr:col>4</xdr:col>
      <xdr:colOff>160020</xdr:colOff>
      <xdr:row>51</xdr:row>
      <xdr:rowOff>137160</xdr:rowOff>
    </xdr:to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278380" y="118929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54</xdr:row>
      <xdr:rowOff>53340</xdr:rowOff>
    </xdr:from>
    <xdr:to>
      <xdr:col>4</xdr:col>
      <xdr:colOff>160020</xdr:colOff>
      <xdr:row>54</xdr:row>
      <xdr:rowOff>137160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78380" y="124644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28575</xdr:colOff>
      <xdr:row>55</xdr:row>
      <xdr:rowOff>19050</xdr:rowOff>
    </xdr:from>
    <xdr:to>
      <xdr:col>5</xdr:col>
      <xdr:colOff>180975</xdr:colOff>
      <xdr:row>56</xdr:row>
      <xdr:rowOff>9525</xdr:rowOff>
    </xdr:to>
    <xdr:sp macro="" textlink="">
      <xdr:nvSpPr>
        <xdr:cNvPr id="45" name="Signo de multiplicación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505325" y="10534650"/>
          <a:ext cx="152400" cy="180975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28575</xdr:colOff>
      <xdr:row>56</xdr:row>
      <xdr:rowOff>19050</xdr:rowOff>
    </xdr:from>
    <xdr:to>
      <xdr:col>5</xdr:col>
      <xdr:colOff>180975</xdr:colOff>
      <xdr:row>57</xdr:row>
      <xdr:rowOff>9525</xdr:rowOff>
    </xdr:to>
    <xdr:sp macro="" textlink="">
      <xdr:nvSpPr>
        <xdr:cNvPr id="46" name="Signo de multiplicación 7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800600" y="12811125"/>
          <a:ext cx="152400" cy="180975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68580</xdr:colOff>
      <xdr:row>53</xdr:row>
      <xdr:rowOff>53340</xdr:rowOff>
    </xdr:from>
    <xdr:to>
      <xdr:col>4</xdr:col>
      <xdr:colOff>160020</xdr:colOff>
      <xdr:row>53</xdr:row>
      <xdr:rowOff>137160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278380" y="122739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52</xdr:row>
      <xdr:rowOff>53340</xdr:rowOff>
    </xdr:from>
    <xdr:to>
      <xdr:col>4</xdr:col>
      <xdr:colOff>160020</xdr:colOff>
      <xdr:row>52</xdr:row>
      <xdr:rowOff>137160</xdr:rowOff>
    </xdr:to>
    <xdr:sp macro="" textlink="">
      <xdr:nvSpPr>
        <xdr:cNvPr id="48" name="Elips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278380" y="1208341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304800</xdr:colOff>
      <xdr:row>57</xdr:row>
      <xdr:rowOff>57150</xdr:rowOff>
    </xdr:from>
    <xdr:to>
      <xdr:col>3</xdr:col>
      <xdr:colOff>434340</xdr:colOff>
      <xdr:row>57</xdr:row>
      <xdr:rowOff>156210</xdr:rowOff>
    </xdr:to>
    <xdr:sp macro="" textlink="">
      <xdr:nvSpPr>
        <xdr:cNvPr id="49" name="Rectángulo redondeado 3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343025" y="130397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304800</xdr:colOff>
      <xdr:row>58</xdr:row>
      <xdr:rowOff>57150</xdr:rowOff>
    </xdr:from>
    <xdr:to>
      <xdr:col>3</xdr:col>
      <xdr:colOff>434340</xdr:colOff>
      <xdr:row>58</xdr:row>
      <xdr:rowOff>156210</xdr:rowOff>
    </xdr:to>
    <xdr:sp macro="" textlink="">
      <xdr:nvSpPr>
        <xdr:cNvPr id="50" name="Rectángulo redondeado 3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343025" y="132302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304800</xdr:colOff>
      <xdr:row>59</xdr:row>
      <xdr:rowOff>57150</xdr:rowOff>
    </xdr:from>
    <xdr:to>
      <xdr:col>3</xdr:col>
      <xdr:colOff>434340</xdr:colOff>
      <xdr:row>59</xdr:row>
      <xdr:rowOff>156210</xdr:rowOff>
    </xdr:to>
    <xdr:sp macro="" textlink="">
      <xdr:nvSpPr>
        <xdr:cNvPr id="51" name="Rectángulo redondeado 3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343025" y="134207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40005</xdr:colOff>
      <xdr:row>60</xdr:row>
      <xdr:rowOff>53340</xdr:rowOff>
    </xdr:from>
    <xdr:to>
      <xdr:col>2</xdr:col>
      <xdr:colOff>260985</xdr:colOff>
      <xdr:row>60</xdr:row>
      <xdr:rowOff>175260</xdr:rowOff>
    </xdr:to>
    <xdr:sp macro="" textlink="">
      <xdr:nvSpPr>
        <xdr:cNvPr id="52" name="Flecha derecha 1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811530" y="1360741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61</xdr:row>
      <xdr:rowOff>45720</xdr:rowOff>
    </xdr:from>
    <xdr:to>
      <xdr:col>3</xdr:col>
      <xdr:colOff>449580</xdr:colOff>
      <xdr:row>61</xdr:row>
      <xdr:rowOff>144780</xdr:rowOff>
    </xdr:to>
    <xdr:sp macro="" textlink="">
      <xdr:nvSpPr>
        <xdr:cNvPr id="53" name="Rectángulo redondeado 3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358265" y="137998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53340</xdr:colOff>
      <xdr:row>62</xdr:row>
      <xdr:rowOff>60960</xdr:rowOff>
    </xdr:from>
    <xdr:to>
      <xdr:col>4</xdr:col>
      <xdr:colOff>144780</xdr:colOff>
      <xdr:row>62</xdr:row>
      <xdr:rowOff>144780</xdr:rowOff>
    </xdr:to>
    <xdr:sp macro="" textlink="">
      <xdr:nvSpPr>
        <xdr:cNvPr id="54" name="Elips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263140" y="1400556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63</xdr:row>
      <xdr:rowOff>60960</xdr:rowOff>
    </xdr:from>
    <xdr:to>
      <xdr:col>4</xdr:col>
      <xdr:colOff>152400</xdr:colOff>
      <xdr:row>63</xdr:row>
      <xdr:rowOff>144780</xdr:rowOff>
    </xdr:to>
    <xdr:sp macro="" textlink="">
      <xdr:nvSpPr>
        <xdr:cNvPr id="55" name="Elips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270760" y="1419606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64</xdr:row>
      <xdr:rowOff>60960</xdr:rowOff>
    </xdr:from>
    <xdr:to>
      <xdr:col>4</xdr:col>
      <xdr:colOff>152400</xdr:colOff>
      <xdr:row>64</xdr:row>
      <xdr:rowOff>144780</xdr:rowOff>
    </xdr:to>
    <xdr:sp macro="" textlink="">
      <xdr:nvSpPr>
        <xdr:cNvPr id="56" name="Elips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270760" y="1438656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65</xdr:row>
      <xdr:rowOff>45720</xdr:rowOff>
    </xdr:from>
    <xdr:to>
      <xdr:col>3</xdr:col>
      <xdr:colOff>449580</xdr:colOff>
      <xdr:row>65</xdr:row>
      <xdr:rowOff>144780</xdr:rowOff>
    </xdr:to>
    <xdr:sp macro="" textlink="">
      <xdr:nvSpPr>
        <xdr:cNvPr id="57" name="Rectángulo redondeado 3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358265" y="145618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66</xdr:row>
      <xdr:rowOff>45720</xdr:rowOff>
    </xdr:from>
    <xdr:to>
      <xdr:col>3</xdr:col>
      <xdr:colOff>449580</xdr:colOff>
      <xdr:row>66</xdr:row>
      <xdr:rowOff>144780</xdr:rowOff>
    </xdr:to>
    <xdr:sp macro="" textlink="">
      <xdr:nvSpPr>
        <xdr:cNvPr id="58" name="Rectángulo redondeado 3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358265" y="147523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67</xdr:row>
      <xdr:rowOff>47625</xdr:rowOff>
    </xdr:from>
    <xdr:to>
      <xdr:col>3</xdr:col>
      <xdr:colOff>443865</xdr:colOff>
      <xdr:row>67</xdr:row>
      <xdr:rowOff>146685</xdr:rowOff>
    </xdr:to>
    <xdr:sp macro="" textlink="">
      <xdr:nvSpPr>
        <xdr:cNvPr id="59" name="Rectángulo redondeado 3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352550" y="149447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68</xdr:row>
      <xdr:rowOff>47625</xdr:rowOff>
    </xdr:from>
    <xdr:to>
      <xdr:col>3</xdr:col>
      <xdr:colOff>443865</xdr:colOff>
      <xdr:row>68</xdr:row>
      <xdr:rowOff>146685</xdr:rowOff>
    </xdr:to>
    <xdr:sp macro="" textlink="">
      <xdr:nvSpPr>
        <xdr:cNvPr id="60" name="Rectángulo redondeado 3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352550" y="151352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69</xdr:row>
      <xdr:rowOff>47625</xdr:rowOff>
    </xdr:from>
    <xdr:to>
      <xdr:col>3</xdr:col>
      <xdr:colOff>443865</xdr:colOff>
      <xdr:row>69</xdr:row>
      <xdr:rowOff>146685</xdr:rowOff>
    </xdr:to>
    <xdr:sp macro="" textlink="">
      <xdr:nvSpPr>
        <xdr:cNvPr id="61" name="Rectángulo redondeado 3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352550" y="153257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70</xdr:row>
      <xdr:rowOff>53340</xdr:rowOff>
    </xdr:from>
    <xdr:to>
      <xdr:col>4</xdr:col>
      <xdr:colOff>160020</xdr:colOff>
      <xdr:row>70</xdr:row>
      <xdr:rowOff>137160</xdr:rowOff>
    </xdr:to>
    <xdr:sp macro="" textlink="">
      <xdr:nvSpPr>
        <xdr:cNvPr id="62" name="Elips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278380" y="15521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71</xdr:row>
      <xdr:rowOff>53340</xdr:rowOff>
    </xdr:from>
    <xdr:to>
      <xdr:col>4</xdr:col>
      <xdr:colOff>160020</xdr:colOff>
      <xdr:row>71</xdr:row>
      <xdr:rowOff>137160</xdr:rowOff>
    </xdr:to>
    <xdr:sp macro="" textlink="">
      <xdr:nvSpPr>
        <xdr:cNvPr id="63" name="Elips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278380" y="15712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72</xdr:row>
      <xdr:rowOff>53340</xdr:rowOff>
    </xdr:from>
    <xdr:to>
      <xdr:col>4</xdr:col>
      <xdr:colOff>160020</xdr:colOff>
      <xdr:row>72</xdr:row>
      <xdr:rowOff>137160</xdr:rowOff>
    </xdr:to>
    <xdr:sp macro="" textlink="">
      <xdr:nvSpPr>
        <xdr:cNvPr id="64" name="Elips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278380" y="15902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73</xdr:row>
      <xdr:rowOff>53340</xdr:rowOff>
    </xdr:from>
    <xdr:to>
      <xdr:col>4</xdr:col>
      <xdr:colOff>160020</xdr:colOff>
      <xdr:row>73</xdr:row>
      <xdr:rowOff>137160</xdr:rowOff>
    </xdr:to>
    <xdr:sp macro="" textlink="">
      <xdr:nvSpPr>
        <xdr:cNvPr id="65" name="Elips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278380" y="16093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314325</xdr:colOff>
      <xdr:row>74</xdr:row>
      <xdr:rowOff>47625</xdr:rowOff>
    </xdr:from>
    <xdr:to>
      <xdr:col>3</xdr:col>
      <xdr:colOff>443865</xdr:colOff>
      <xdr:row>74</xdr:row>
      <xdr:rowOff>146685</xdr:rowOff>
    </xdr:to>
    <xdr:sp macro="" textlink="">
      <xdr:nvSpPr>
        <xdr:cNvPr id="66" name="Rectángulo redondeado 3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352550" y="16278225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75</xdr:row>
      <xdr:rowOff>47625</xdr:rowOff>
    </xdr:from>
    <xdr:to>
      <xdr:col>3</xdr:col>
      <xdr:colOff>443865</xdr:colOff>
      <xdr:row>75</xdr:row>
      <xdr:rowOff>146685</xdr:rowOff>
    </xdr:to>
    <xdr:sp macro="" textlink="">
      <xdr:nvSpPr>
        <xdr:cNvPr id="67" name="Rectángulo redondeado 3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352550" y="164687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76</xdr:row>
      <xdr:rowOff>34290</xdr:rowOff>
    </xdr:from>
    <xdr:to>
      <xdr:col>2</xdr:col>
      <xdr:colOff>251460</xdr:colOff>
      <xdr:row>76</xdr:row>
      <xdr:rowOff>156210</xdr:rowOff>
    </xdr:to>
    <xdr:sp macro="" textlink="">
      <xdr:nvSpPr>
        <xdr:cNvPr id="68" name="Flecha derecha 1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802005" y="1664589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77</xdr:row>
      <xdr:rowOff>45720</xdr:rowOff>
    </xdr:from>
    <xdr:to>
      <xdr:col>3</xdr:col>
      <xdr:colOff>449580</xdr:colOff>
      <xdr:row>77</xdr:row>
      <xdr:rowOff>144780</xdr:rowOff>
    </xdr:to>
    <xdr:sp macro="" textlink="">
      <xdr:nvSpPr>
        <xdr:cNvPr id="69" name="Rectángulo redondeado 3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358265" y="1685734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53340</xdr:colOff>
      <xdr:row>78</xdr:row>
      <xdr:rowOff>60960</xdr:rowOff>
    </xdr:from>
    <xdr:to>
      <xdr:col>4</xdr:col>
      <xdr:colOff>144780</xdr:colOff>
      <xdr:row>78</xdr:row>
      <xdr:rowOff>144780</xdr:rowOff>
    </xdr:to>
    <xdr:sp macro="" textlink="">
      <xdr:nvSpPr>
        <xdr:cNvPr id="70" name="Elips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263140" y="17063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84</xdr:row>
      <xdr:rowOff>60960</xdr:rowOff>
    </xdr:from>
    <xdr:to>
      <xdr:col>4</xdr:col>
      <xdr:colOff>152400</xdr:colOff>
      <xdr:row>84</xdr:row>
      <xdr:rowOff>144780</xdr:rowOff>
    </xdr:to>
    <xdr:sp macro="" textlink="">
      <xdr:nvSpPr>
        <xdr:cNvPr id="71" name="Elips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270760" y="1820608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79</xdr:row>
      <xdr:rowOff>60960</xdr:rowOff>
    </xdr:from>
    <xdr:to>
      <xdr:col>4</xdr:col>
      <xdr:colOff>152400</xdr:colOff>
      <xdr:row>79</xdr:row>
      <xdr:rowOff>144780</xdr:rowOff>
    </xdr:to>
    <xdr:sp macro="" textlink="">
      <xdr:nvSpPr>
        <xdr:cNvPr id="72" name="Elips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270760" y="17253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86</xdr:row>
      <xdr:rowOff>60960</xdr:rowOff>
    </xdr:from>
    <xdr:to>
      <xdr:col>4</xdr:col>
      <xdr:colOff>144780</xdr:colOff>
      <xdr:row>86</xdr:row>
      <xdr:rowOff>144780</xdr:rowOff>
    </xdr:to>
    <xdr:sp macro="" textlink="">
      <xdr:nvSpPr>
        <xdr:cNvPr id="73" name="Elips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263140" y="18777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88</xdr:row>
      <xdr:rowOff>60960</xdr:rowOff>
    </xdr:from>
    <xdr:to>
      <xdr:col>4</xdr:col>
      <xdr:colOff>152400</xdr:colOff>
      <xdr:row>88</xdr:row>
      <xdr:rowOff>144780</xdr:rowOff>
    </xdr:to>
    <xdr:sp macro="" textlink="">
      <xdr:nvSpPr>
        <xdr:cNvPr id="74" name="Elips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70760" y="19158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87</xdr:row>
      <xdr:rowOff>60960</xdr:rowOff>
    </xdr:from>
    <xdr:to>
      <xdr:col>4</xdr:col>
      <xdr:colOff>152400</xdr:colOff>
      <xdr:row>87</xdr:row>
      <xdr:rowOff>144780</xdr:rowOff>
    </xdr:to>
    <xdr:sp macro="" textlink="">
      <xdr:nvSpPr>
        <xdr:cNvPr id="75" name="Elips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70760" y="18968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59054</xdr:colOff>
      <xdr:row>30</xdr:row>
      <xdr:rowOff>43814</xdr:rowOff>
    </xdr:from>
    <xdr:to>
      <xdr:col>4</xdr:col>
      <xdr:colOff>142875</xdr:colOff>
      <xdr:row>30</xdr:row>
      <xdr:rowOff>161925</xdr:rowOff>
    </xdr:to>
    <xdr:sp macro="" textlink="">
      <xdr:nvSpPr>
        <xdr:cNvPr id="76" name="Elips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8854" y="7292339"/>
          <a:ext cx="83821" cy="118111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29</xdr:row>
      <xdr:rowOff>53340</xdr:rowOff>
    </xdr:from>
    <xdr:to>
      <xdr:col>4</xdr:col>
      <xdr:colOff>160020</xdr:colOff>
      <xdr:row>29</xdr:row>
      <xdr:rowOff>137160</xdr:rowOff>
    </xdr:to>
    <xdr:sp macro="" textlink="">
      <xdr:nvSpPr>
        <xdr:cNvPr id="77" name="Elips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278380" y="71113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29</xdr:row>
      <xdr:rowOff>53340</xdr:rowOff>
    </xdr:from>
    <xdr:to>
      <xdr:col>4</xdr:col>
      <xdr:colOff>160020</xdr:colOff>
      <xdr:row>29</xdr:row>
      <xdr:rowOff>137160</xdr:rowOff>
    </xdr:to>
    <xdr:sp macro="" textlink="">
      <xdr:nvSpPr>
        <xdr:cNvPr id="78" name="Elips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78380" y="71113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320040</xdr:colOff>
      <xdr:row>34</xdr:row>
      <xdr:rowOff>53340</xdr:rowOff>
    </xdr:from>
    <xdr:to>
      <xdr:col>3</xdr:col>
      <xdr:colOff>449580</xdr:colOff>
      <xdr:row>34</xdr:row>
      <xdr:rowOff>152400</xdr:rowOff>
    </xdr:to>
    <xdr:sp macro="" textlink="">
      <xdr:nvSpPr>
        <xdr:cNvPr id="79" name="Rectángulo redondeado 3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358265" y="8444865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35</xdr:row>
      <xdr:rowOff>60960</xdr:rowOff>
    </xdr:from>
    <xdr:to>
      <xdr:col>4</xdr:col>
      <xdr:colOff>152400</xdr:colOff>
      <xdr:row>35</xdr:row>
      <xdr:rowOff>144780</xdr:rowOff>
    </xdr:to>
    <xdr:sp macro="" textlink="">
      <xdr:nvSpPr>
        <xdr:cNvPr id="80" name="Elips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270760" y="86429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59055</xdr:colOff>
      <xdr:row>31</xdr:row>
      <xdr:rowOff>53340</xdr:rowOff>
    </xdr:from>
    <xdr:to>
      <xdr:col>4</xdr:col>
      <xdr:colOff>150495</xdr:colOff>
      <xdr:row>31</xdr:row>
      <xdr:rowOff>137160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8855" y="74923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49530</xdr:colOff>
      <xdr:row>32</xdr:row>
      <xdr:rowOff>43815</xdr:rowOff>
    </xdr:from>
    <xdr:to>
      <xdr:col>4</xdr:col>
      <xdr:colOff>140970</xdr:colOff>
      <xdr:row>32</xdr:row>
      <xdr:rowOff>127635</xdr:rowOff>
    </xdr:to>
    <xdr:sp macro="" textlink="">
      <xdr:nvSpPr>
        <xdr:cNvPr id="82" name="Elips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259330" y="76733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59055</xdr:colOff>
      <xdr:row>33</xdr:row>
      <xdr:rowOff>53340</xdr:rowOff>
    </xdr:from>
    <xdr:to>
      <xdr:col>4</xdr:col>
      <xdr:colOff>150495</xdr:colOff>
      <xdr:row>33</xdr:row>
      <xdr:rowOff>137160</xdr:rowOff>
    </xdr:to>
    <xdr:sp macro="" textlink="">
      <xdr:nvSpPr>
        <xdr:cNvPr id="83" name="Elips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268855" y="80638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30480</xdr:colOff>
      <xdr:row>92</xdr:row>
      <xdr:rowOff>34290</xdr:rowOff>
    </xdr:from>
    <xdr:to>
      <xdr:col>2</xdr:col>
      <xdr:colOff>251460</xdr:colOff>
      <xdr:row>92</xdr:row>
      <xdr:rowOff>156210</xdr:rowOff>
    </xdr:to>
    <xdr:sp macro="" textlink="">
      <xdr:nvSpPr>
        <xdr:cNvPr id="84" name="Flecha derecha 1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802005" y="1989391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327660</xdr:colOff>
      <xdr:row>93</xdr:row>
      <xdr:rowOff>144780</xdr:rowOff>
    </xdr:from>
    <xdr:to>
      <xdr:col>3</xdr:col>
      <xdr:colOff>457200</xdr:colOff>
      <xdr:row>93</xdr:row>
      <xdr:rowOff>243840</xdr:rowOff>
    </xdr:to>
    <xdr:sp macro="" textlink="">
      <xdr:nvSpPr>
        <xdr:cNvPr id="85" name="Rectángulo redondeado 3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65885" y="2020443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94</xdr:row>
      <xdr:rowOff>45720</xdr:rowOff>
    </xdr:from>
    <xdr:to>
      <xdr:col>3</xdr:col>
      <xdr:colOff>449580</xdr:colOff>
      <xdr:row>94</xdr:row>
      <xdr:rowOff>144780</xdr:rowOff>
    </xdr:to>
    <xdr:sp macro="" textlink="">
      <xdr:nvSpPr>
        <xdr:cNvPr id="86" name="Rectángulo redondeado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8265" y="205435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327660</xdr:colOff>
      <xdr:row>95</xdr:row>
      <xdr:rowOff>152400</xdr:rowOff>
    </xdr:from>
    <xdr:to>
      <xdr:col>3</xdr:col>
      <xdr:colOff>457200</xdr:colOff>
      <xdr:row>95</xdr:row>
      <xdr:rowOff>251460</xdr:rowOff>
    </xdr:to>
    <xdr:sp macro="" textlink="">
      <xdr:nvSpPr>
        <xdr:cNvPr id="87" name="Rectángulo redondeado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65885" y="2084070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96</xdr:row>
      <xdr:rowOff>45720</xdr:rowOff>
    </xdr:from>
    <xdr:to>
      <xdr:col>3</xdr:col>
      <xdr:colOff>449580</xdr:colOff>
      <xdr:row>96</xdr:row>
      <xdr:rowOff>144780</xdr:rowOff>
    </xdr:to>
    <xdr:sp macro="" textlink="">
      <xdr:nvSpPr>
        <xdr:cNvPr id="88" name="Rectángulo redondeado 3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8265" y="211531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321945</xdr:colOff>
      <xdr:row>97</xdr:row>
      <xdr:rowOff>40005</xdr:rowOff>
    </xdr:from>
    <xdr:to>
      <xdr:col>3</xdr:col>
      <xdr:colOff>451485</xdr:colOff>
      <xdr:row>97</xdr:row>
      <xdr:rowOff>139065</xdr:rowOff>
    </xdr:to>
    <xdr:sp macro="" textlink="">
      <xdr:nvSpPr>
        <xdr:cNvPr id="89" name="Rectángulo redondeado 3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360170" y="2132838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98</xdr:row>
      <xdr:rowOff>47625</xdr:rowOff>
    </xdr:from>
    <xdr:to>
      <xdr:col>3</xdr:col>
      <xdr:colOff>443865</xdr:colOff>
      <xdr:row>98</xdr:row>
      <xdr:rowOff>146685</xdr:rowOff>
    </xdr:to>
    <xdr:sp macro="" textlink="">
      <xdr:nvSpPr>
        <xdr:cNvPr id="90" name="Rectángulo redondeado 3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352550" y="2152650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99</xdr:row>
      <xdr:rowOff>47625</xdr:rowOff>
    </xdr:from>
    <xdr:to>
      <xdr:col>3</xdr:col>
      <xdr:colOff>443865</xdr:colOff>
      <xdr:row>99</xdr:row>
      <xdr:rowOff>146685</xdr:rowOff>
    </xdr:to>
    <xdr:sp macro="" textlink="">
      <xdr:nvSpPr>
        <xdr:cNvPr id="91" name="Rectángulo redondeado 3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352550" y="21717000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100</xdr:row>
      <xdr:rowOff>34290</xdr:rowOff>
    </xdr:from>
    <xdr:to>
      <xdr:col>2</xdr:col>
      <xdr:colOff>251460</xdr:colOff>
      <xdr:row>100</xdr:row>
      <xdr:rowOff>156210</xdr:rowOff>
    </xdr:to>
    <xdr:sp macro="" textlink="">
      <xdr:nvSpPr>
        <xdr:cNvPr id="92" name="Flecha derecha 1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802005" y="2189416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101</xdr:row>
      <xdr:rowOff>45720</xdr:rowOff>
    </xdr:from>
    <xdr:to>
      <xdr:col>3</xdr:col>
      <xdr:colOff>449580</xdr:colOff>
      <xdr:row>101</xdr:row>
      <xdr:rowOff>144780</xdr:rowOff>
    </xdr:to>
    <xdr:sp macro="" textlink="">
      <xdr:nvSpPr>
        <xdr:cNvPr id="93" name="Rectángulo redondeado 3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8265" y="221056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102</xdr:row>
      <xdr:rowOff>45720</xdr:rowOff>
    </xdr:from>
    <xdr:to>
      <xdr:col>3</xdr:col>
      <xdr:colOff>449580</xdr:colOff>
      <xdr:row>102</xdr:row>
      <xdr:rowOff>144780</xdr:rowOff>
    </xdr:to>
    <xdr:sp macro="" textlink="">
      <xdr:nvSpPr>
        <xdr:cNvPr id="94" name="Rectángulo redondeado 3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8265" y="2229612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104</xdr:row>
      <xdr:rowOff>45720</xdr:rowOff>
    </xdr:from>
    <xdr:to>
      <xdr:col>3</xdr:col>
      <xdr:colOff>449580</xdr:colOff>
      <xdr:row>104</xdr:row>
      <xdr:rowOff>144780</xdr:rowOff>
    </xdr:to>
    <xdr:sp macro="" textlink="">
      <xdr:nvSpPr>
        <xdr:cNvPr id="95" name="Rectángulo redondeado 3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8265" y="226580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53340</xdr:colOff>
      <xdr:row>105</xdr:row>
      <xdr:rowOff>60960</xdr:rowOff>
    </xdr:from>
    <xdr:to>
      <xdr:col>4</xdr:col>
      <xdr:colOff>144780</xdr:colOff>
      <xdr:row>105</xdr:row>
      <xdr:rowOff>144780</xdr:rowOff>
    </xdr:to>
    <xdr:sp macro="" textlink="">
      <xdr:nvSpPr>
        <xdr:cNvPr id="96" name="Elips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63140" y="228542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106</xdr:row>
      <xdr:rowOff>60960</xdr:rowOff>
    </xdr:from>
    <xdr:to>
      <xdr:col>4</xdr:col>
      <xdr:colOff>152400</xdr:colOff>
      <xdr:row>106</xdr:row>
      <xdr:rowOff>144780</xdr:rowOff>
    </xdr:to>
    <xdr:sp macro="" textlink="">
      <xdr:nvSpPr>
        <xdr:cNvPr id="97" name="Elips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70760" y="2304478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53340</xdr:colOff>
      <xdr:row>107</xdr:row>
      <xdr:rowOff>60960</xdr:rowOff>
    </xdr:from>
    <xdr:to>
      <xdr:col>4</xdr:col>
      <xdr:colOff>144780</xdr:colOff>
      <xdr:row>107</xdr:row>
      <xdr:rowOff>144780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263140" y="2323528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108</xdr:row>
      <xdr:rowOff>47625</xdr:rowOff>
    </xdr:from>
    <xdr:to>
      <xdr:col>3</xdr:col>
      <xdr:colOff>443865</xdr:colOff>
      <xdr:row>108</xdr:row>
      <xdr:rowOff>146685</xdr:rowOff>
    </xdr:to>
    <xdr:sp macro="" textlink="">
      <xdr:nvSpPr>
        <xdr:cNvPr id="99" name="Rectángulo redondeado 3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352550" y="23412450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109</xdr:row>
      <xdr:rowOff>34290</xdr:rowOff>
    </xdr:from>
    <xdr:to>
      <xdr:col>2</xdr:col>
      <xdr:colOff>251460</xdr:colOff>
      <xdr:row>109</xdr:row>
      <xdr:rowOff>156210</xdr:rowOff>
    </xdr:to>
    <xdr:sp macro="" textlink="">
      <xdr:nvSpPr>
        <xdr:cNvPr id="100" name="Flecha derecha 1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802005" y="2358961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110</xdr:row>
      <xdr:rowOff>47625</xdr:rowOff>
    </xdr:from>
    <xdr:to>
      <xdr:col>3</xdr:col>
      <xdr:colOff>443865</xdr:colOff>
      <xdr:row>110</xdr:row>
      <xdr:rowOff>146685</xdr:rowOff>
    </xdr:to>
    <xdr:sp macro="" textlink="">
      <xdr:nvSpPr>
        <xdr:cNvPr id="101" name="Rectángulo redondeado 3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352550" y="23802975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111</xdr:row>
      <xdr:rowOff>47625</xdr:rowOff>
    </xdr:from>
    <xdr:to>
      <xdr:col>3</xdr:col>
      <xdr:colOff>443865</xdr:colOff>
      <xdr:row>111</xdr:row>
      <xdr:rowOff>146685</xdr:rowOff>
    </xdr:to>
    <xdr:sp macro="" textlink="">
      <xdr:nvSpPr>
        <xdr:cNvPr id="102" name="Rectángulo redondeado 3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352550" y="239839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22860</xdr:colOff>
      <xdr:row>112</xdr:row>
      <xdr:rowOff>41910</xdr:rowOff>
    </xdr:from>
    <xdr:to>
      <xdr:col>2</xdr:col>
      <xdr:colOff>243840</xdr:colOff>
      <xdr:row>112</xdr:row>
      <xdr:rowOff>163830</xdr:rowOff>
    </xdr:to>
    <xdr:sp macro="" textlink="">
      <xdr:nvSpPr>
        <xdr:cNvPr id="103" name="Flecha derecha 1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794385" y="2415921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113</xdr:row>
      <xdr:rowOff>47625</xdr:rowOff>
    </xdr:from>
    <xdr:to>
      <xdr:col>3</xdr:col>
      <xdr:colOff>443865</xdr:colOff>
      <xdr:row>113</xdr:row>
      <xdr:rowOff>146685</xdr:rowOff>
    </xdr:to>
    <xdr:sp macro="" textlink="">
      <xdr:nvSpPr>
        <xdr:cNvPr id="104" name="Rectángulo redondeado 3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352550" y="243649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114</xdr:row>
      <xdr:rowOff>47625</xdr:rowOff>
    </xdr:from>
    <xdr:to>
      <xdr:col>3</xdr:col>
      <xdr:colOff>443865</xdr:colOff>
      <xdr:row>114</xdr:row>
      <xdr:rowOff>146685</xdr:rowOff>
    </xdr:to>
    <xdr:sp macro="" textlink="">
      <xdr:nvSpPr>
        <xdr:cNvPr id="105" name="Rectángulo redondeado 3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352550" y="2454592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115</xdr:row>
      <xdr:rowOff>45720</xdr:rowOff>
    </xdr:from>
    <xdr:to>
      <xdr:col>3</xdr:col>
      <xdr:colOff>449580</xdr:colOff>
      <xdr:row>115</xdr:row>
      <xdr:rowOff>144780</xdr:rowOff>
    </xdr:to>
    <xdr:sp macro="" textlink="">
      <xdr:nvSpPr>
        <xdr:cNvPr id="106" name="Rectángulo redondeado 3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358265" y="2472499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36</xdr:row>
      <xdr:rowOff>53340</xdr:rowOff>
    </xdr:from>
    <xdr:to>
      <xdr:col>3</xdr:col>
      <xdr:colOff>449580</xdr:colOff>
      <xdr:row>36</xdr:row>
      <xdr:rowOff>152400</xdr:rowOff>
    </xdr:to>
    <xdr:sp macro="" textlink="">
      <xdr:nvSpPr>
        <xdr:cNvPr id="107" name="Rectángulo redondeado 3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358265" y="90163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37</xdr:row>
      <xdr:rowOff>53340</xdr:rowOff>
    </xdr:from>
    <xdr:to>
      <xdr:col>3</xdr:col>
      <xdr:colOff>449580</xdr:colOff>
      <xdr:row>37</xdr:row>
      <xdr:rowOff>152400</xdr:rowOff>
    </xdr:to>
    <xdr:sp macro="" textlink="">
      <xdr:nvSpPr>
        <xdr:cNvPr id="108" name="Rectángulo redondeado 3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358265" y="92068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38</xdr:row>
      <xdr:rowOff>53340</xdr:rowOff>
    </xdr:from>
    <xdr:to>
      <xdr:col>3</xdr:col>
      <xdr:colOff>449580</xdr:colOff>
      <xdr:row>38</xdr:row>
      <xdr:rowOff>152400</xdr:rowOff>
    </xdr:to>
    <xdr:sp macro="" textlink="">
      <xdr:nvSpPr>
        <xdr:cNvPr id="109" name="Rectángulo redondeado 3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358265" y="93973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90</xdr:row>
      <xdr:rowOff>60960</xdr:rowOff>
    </xdr:from>
    <xdr:to>
      <xdr:col>4</xdr:col>
      <xdr:colOff>152400</xdr:colOff>
      <xdr:row>90</xdr:row>
      <xdr:rowOff>144780</xdr:rowOff>
    </xdr:to>
    <xdr:sp macro="" textlink="">
      <xdr:nvSpPr>
        <xdr:cNvPr id="111" name="Elips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270760" y="19539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90</xdr:row>
      <xdr:rowOff>60960</xdr:rowOff>
    </xdr:from>
    <xdr:to>
      <xdr:col>4</xdr:col>
      <xdr:colOff>152400</xdr:colOff>
      <xdr:row>90</xdr:row>
      <xdr:rowOff>144780</xdr:rowOff>
    </xdr:to>
    <xdr:sp macro="" textlink="">
      <xdr:nvSpPr>
        <xdr:cNvPr id="112" name="Elips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270760" y="19539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80</xdr:row>
      <xdr:rowOff>60960</xdr:rowOff>
    </xdr:from>
    <xdr:to>
      <xdr:col>4</xdr:col>
      <xdr:colOff>152400</xdr:colOff>
      <xdr:row>80</xdr:row>
      <xdr:rowOff>144780</xdr:rowOff>
    </xdr:to>
    <xdr:sp macro="" textlink="">
      <xdr:nvSpPr>
        <xdr:cNvPr id="113" name="Elips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270760" y="17444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83</xdr:row>
      <xdr:rowOff>60960</xdr:rowOff>
    </xdr:from>
    <xdr:to>
      <xdr:col>4</xdr:col>
      <xdr:colOff>152400</xdr:colOff>
      <xdr:row>83</xdr:row>
      <xdr:rowOff>144780</xdr:rowOff>
    </xdr:to>
    <xdr:sp macro="" textlink="">
      <xdr:nvSpPr>
        <xdr:cNvPr id="114" name="Elips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270760" y="18015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103</xdr:row>
      <xdr:rowOff>45720</xdr:rowOff>
    </xdr:from>
    <xdr:to>
      <xdr:col>3</xdr:col>
      <xdr:colOff>449580</xdr:colOff>
      <xdr:row>103</xdr:row>
      <xdr:rowOff>144780</xdr:rowOff>
    </xdr:to>
    <xdr:sp macro="" textlink="">
      <xdr:nvSpPr>
        <xdr:cNvPr id="115" name="Rectángulo redondeado 3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358265" y="2247709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85</xdr:row>
      <xdr:rowOff>45720</xdr:rowOff>
    </xdr:from>
    <xdr:to>
      <xdr:col>3</xdr:col>
      <xdr:colOff>449580</xdr:colOff>
      <xdr:row>85</xdr:row>
      <xdr:rowOff>144780</xdr:rowOff>
    </xdr:to>
    <xdr:sp macro="" textlink="">
      <xdr:nvSpPr>
        <xdr:cNvPr id="116" name="Rectángulo redondeado 3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358265" y="18381345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89</xdr:row>
      <xdr:rowOff>60960</xdr:rowOff>
    </xdr:from>
    <xdr:to>
      <xdr:col>4</xdr:col>
      <xdr:colOff>152400</xdr:colOff>
      <xdr:row>89</xdr:row>
      <xdr:rowOff>144780</xdr:rowOff>
    </xdr:to>
    <xdr:sp macro="" textlink="">
      <xdr:nvSpPr>
        <xdr:cNvPr id="117" name="Elips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270760" y="19349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89</xdr:row>
      <xdr:rowOff>60960</xdr:rowOff>
    </xdr:from>
    <xdr:to>
      <xdr:col>4</xdr:col>
      <xdr:colOff>152400</xdr:colOff>
      <xdr:row>89</xdr:row>
      <xdr:rowOff>144780</xdr:rowOff>
    </xdr:to>
    <xdr:sp macro="" textlink="">
      <xdr:nvSpPr>
        <xdr:cNvPr id="118" name="Elips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70760" y="19349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81</xdr:row>
      <xdr:rowOff>60960</xdr:rowOff>
    </xdr:from>
    <xdr:to>
      <xdr:col>4</xdr:col>
      <xdr:colOff>152400</xdr:colOff>
      <xdr:row>81</xdr:row>
      <xdr:rowOff>144780</xdr:rowOff>
    </xdr:to>
    <xdr:sp macro="" textlink="">
      <xdr:nvSpPr>
        <xdr:cNvPr id="119" name="Elips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270760" y="176345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82</xdr:row>
      <xdr:rowOff>60960</xdr:rowOff>
    </xdr:from>
    <xdr:to>
      <xdr:col>4</xdr:col>
      <xdr:colOff>152400</xdr:colOff>
      <xdr:row>82</xdr:row>
      <xdr:rowOff>144780</xdr:rowOff>
    </xdr:to>
    <xdr:sp macro="" textlink="">
      <xdr:nvSpPr>
        <xdr:cNvPr id="120" name="Elips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70760" y="17825085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45720</xdr:rowOff>
    </xdr:from>
    <xdr:to>
      <xdr:col>2</xdr:col>
      <xdr:colOff>259080</xdr:colOff>
      <xdr:row>0</xdr:row>
      <xdr:rowOff>167640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350" y="4572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</xdr:colOff>
      <xdr:row>2</xdr:row>
      <xdr:rowOff>53340</xdr:rowOff>
    </xdr:from>
    <xdr:to>
      <xdr:col>2</xdr:col>
      <xdr:colOff>251460</xdr:colOff>
      <xdr:row>2</xdr:row>
      <xdr:rowOff>175260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6730" y="292036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1</xdr:row>
      <xdr:rowOff>53340</xdr:rowOff>
    </xdr:from>
    <xdr:to>
      <xdr:col>3</xdr:col>
      <xdr:colOff>449580</xdr:colOff>
      <xdr:row>1</xdr:row>
      <xdr:rowOff>152400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62990" y="272986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3</xdr:row>
      <xdr:rowOff>45720</xdr:rowOff>
    </xdr:from>
    <xdr:to>
      <xdr:col>3</xdr:col>
      <xdr:colOff>449580</xdr:colOff>
      <xdr:row>3</xdr:row>
      <xdr:rowOff>144780</xdr:rowOff>
    </xdr:to>
    <xdr:sp macro="" textlink="">
      <xdr:nvSpPr>
        <xdr:cNvPr id="22" name="Rectángulo redondead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62990" y="38747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4</xdr:row>
      <xdr:rowOff>60960</xdr:rowOff>
    </xdr:from>
    <xdr:to>
      <xdr:col>4</xdr:col>
      <xdr:colOff>152400</xdr:colOff>
      <xdr:row>4</xdr:row>
      <xdr:rowOff>144780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75485" y="4080510"/>
          <a:ext cx="91440" cy="8382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</xdr:colOff>
      <xdr:row>5</xdr:row>
      <xdr:rowOff>53340</xdr:rowOff>
    </xdr:from>
    <xdr:to>
      <xdr:col>4</xdr:col>
      <xdr:colOff>160020</xdr:colOff>
      <xdr:row>5</xdr:row>
      <xdr:rowOff>137160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3105" y="42633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6</xdr:row>
      <xdr:rowOff>53340</xdr:rowOff>
    </xdr:from>
    <xdr:to>
      <xdr:col>4</xdr:col>
      <xdr:colOff>160020</xdr:colOff>
      <xdr:row>6</xdr:row>
      <xdr:rowOff>137160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3105" y="44538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310515</xdr:colOff>
      <xdr:row>7</xdr:row>
      <xdr:rowOff>55245</xdr:rowOff>
    </xdr:from>
    <xdr:to>
      <xdr:col>3</xdr:col>
      <xdr:colOff>440055</xdr:colOff>
      <xdr:row>7</xdr:row>
      <xdr:rowOff>154305</xdr:rowOff>
    </xdr:to>
    <xdr:sp macro="" textlink="">
      <xdr:nvSpPr>
        <xdr:cNvPr id="27" name="Rectángulo redondead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053465" y="483679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8</xdr:row>
      <xdr:rowOff>60960</xdr:rowOff>
    </xdr:from>
    <xdr:to>
      <xdr:col>4</xdr:col>
      <xdr:colOff>152400</xdr:colOff>
      <xdr:row>8</xdr:row>
      <xdr:rowOff>144780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975485" y="503301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</xdr:colOff>
      <xdr:row>9</xdr:row>
      <xdr:rowOff>53340</xdr:rowOff>
    </xdr:from>
    <xdr:to>
      <xdr:col>4</xdr:col>
      <xdr:colOff>160020</xdr:colOff>
      <xdr:row>9</xdr:row>
      <xdr:rowOff>137160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83105" y="521589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30480</xdr:colOff>
      <xdr:row>10</xdr:row>
      <xdr:rowOff>53340</xdr:rowOff>
    </xdr:from>
    <xdr:to>
      <xdr:col>2</xdr:col>
      <xdr:colOff>251460</xdr:colOff>
      <xdr:row>10</xdr:row>
      <xdr:rowOff>175260</xdr:rowOff>
    </xdr:to>
    <xdr:sp macro="" textlink="">
      <xdr:nvSpPr>
        <xdr:cNvPr id="31" name="Flecha derecha 1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06730" y="7501890"/>
          <a:ext cx="220980" cy="12192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11</xdr:row>
      <xdr:rowOff>45720</xdr:rowOff>
    </xdr:from>
    <xdr:to>
      <xdr:col>3</xdr:col>
      <xdr:colOff>449580</xdr:colOff>
      <xdr:row>11</xdr:row>
      <xdr:rowOff>144780</xdr:rowOff>
    </xdr:to>
    <xdr:sp macro="" textlink="">
      <xdr:nvSpPr>
        <xdr:cNvPr id="32" name="Rectángulo redondeado 3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62990" y="769429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ccc</a:t>
          </a:r>
        </a:p>
      </xdr:txBody>
    </xdr:sp>
    <xdr:clientData/>
  </xdr:twoCellAnchor>
  <xdr:twoCellAnchor>
    <xdr:from>
      <xdr:col>3</xdr:col>
      <xdr:colOff>320040</xdr:colOff>
      <xdr:row>12</xdr:row>
      <xdr:rowOff>45720</xdr:rowOff>
    </xdr:from>
    <xdr:to>
      <xdr:col>3</xdr:col>
      <xdr:colOff>449580</xdr:colOff>
      <xdr:row>12</xdr:row>
      <xdr:rowOff>144780</xdr:rowOff>
    </xdr:to>
    <xdr:sp macro="" textlink="">
      <xdr:nvSpPr>
        <xdr:cNvPr id="33" name="Rectángulo redondeado 3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62990" y="788479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320040</xdr:colOff>
      <xdr:row>13</xdr:row>
      <xdr:rowOff>45720</xdr:rowOff>
    </xdr:from>
    <xdr:to>
      <xdr:col>3</xdr:col>
      <xdr:colOff>449580</xdr:colOff>
      <xdr:row>13</xdr:row>
      <xdr:rowOff>144780</xdr:rowOff>
    </xdr:to>
    <xdr:sp macro="" textlink="">
      <xdr:nvSpPr>
        <xdr:cNvPr id="34" name="Rectángulo redondeado 3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062990" y="807529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14</xdr:row>
      <xdr:rowOff>53340</xdr:rowOff>
    </xdr:from>
    <xdr:to>
      <xdr:col>2</xdr:col>
      <xdr:colOff>251460</xdr:colOff>
      <xdr:row>14</xdr:row>
      <xdr:rowOff>175260</xdr:rowOff>
    </xdr:to>
    <xdr:sp macro="" textlink="">
      <xdr:nvSpPr>
        <xdr:cNvPr id="35" name="Flecha derecha 1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06730" y="8273415"/>
          <a:ext cx="220980" cy="12192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304800</xdr:colOff>
      <xdr:row>15</xdr:row>
      <xdr:rowOff>57150</xdr:rowOff>
    </xdr:from>
    <xdr:to>
      <xdr:col>3</xdr:col>
      <xdr:colOff>434340</xdr:colOff>
      <xdr:row>15</xdr:row>
      <xdr:rowOff>156210</xdr:rowOff>
    </xdr:to>
    <xdr:sp macro="" textlink="">
      <xdr:nvSpPr>
        <xdr:cNvPr id="36" name="Rectángulo redondeado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047750" y="84772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16</xdr:row>
      <xdr:rowOff>53340</xdr:rowOff>
    </xdr:from>
    <xdr:to>
      <xdr:col>4</xdr:col>
      <xdr:colOff>160020</xdr:colOff>
      <xdr:row>16</xdr:row>
      <xdr:rowOff>137160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983105" y="8663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68580</xdr:colOff>
      <xdr:row>17</xdr:row>
      <xdr:rowOff>53340</xdr:rowOff>
    </xdr:from>
    <xdr:to>
      <xdr:col>5</xdr:col>
      <xdr:colOff>160020</xdr:colOff>
      <xdr:row>17</xdr:row>
      <xdr:rowOff>137160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545330" y="8854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68580</xdr:colOff>
      <xdr:row>18</xdr:row>
      <xdr:rowOff>53340</xdr:rowOff>
    </xdr:from>
    <xdr:to>
      <xdr:col>5</xdr:col>
      <xdr:colOff>160020</xdr:colOff>
      <xdr:row>18</xdr:row>
      <xdr:rowOff>137160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545330" y="9044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304800</xdr:colOff>
      <xdr:row>19</xdr:row>
      <xdr:rowOff>57150</xdr:rowOff>
    </xdr:from>
    <xdr:to>
      <xdr:col>3</xdr:col>
      <xdr:colOff>434340</xdr:colOff>
      <xdr:row>19</xdr:row>
      <xdr:rowOff>156210</xdr:rowOff>
    </xdr:to>
    <xdr:sp macro="" textlink="">
      <xdr:nvSpPr>
        <xdr:cNvPr id="40" name="Rectángulo redondeado 3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047750" y="92392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20</xdr:row>
      <xdr:rowOff>53340</xdr:rowOff>
    </xdr:from>
    <xdr:to>
      <xdr:col>4</xdr:col>
      <xdr:colOff>160020</xdr:colOff>
      <xdr:row>20</xdr:row>
      <xdr:rowOff>137160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983105" y="9425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21</xdr:row>
      <xdr:rowOff>53340</xdr:rowOff>
    </xdr:from>
    <xdr:to>
      <xdr:col>4</xdr:col>
      <xdr:colOff>160020</xdr:colOff>
      <xdr:row>21</xdr:row>
      <xdr:rowOff>137160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983105" y="9616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22</xdr:row>
      <xdr:rowOff>53340</xdr:rowOff>
    </xdr:from>
    <xdr:to>
      <xdr:col>4</xdr:col>
      <xdr:colOff>160020</xdr:colOff>
      <xdr:row>22</xdr:row>
      <xdr:rowOff>137160</xdr:rowOff>
    </xdr:to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983105" y="9806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25</xdr:row>
      <xdr:rowOff>53340</xdr:rowOff>
    </xdr:from>
    <xdr:to>
      <xdr:col>4</xdr:col>
      <xdr:colOff>160020</xdr:colOff>
      <xdr:row>25</xdr:row>
      <xdr:rowOff>137160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983105" y="10378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28575</xdr:colOff>
      <xdr:row>26</xdr:row>
      <xdr:rowOff>19050</xdr:rowOff>
    </xdr:from>
    <xdr:to>
      <xdr:col>5</xdr:col>
      <xdr:colOff>180975</xdr:colOff>
      <xdr:row>27</xdr:row>
      <xdr:rowOff>9525</xdr:rowOff>
    </xdr:to>
    <xdr:sp macro="" textlink="">
      <xdr:nvSpPr>
        <xdr:cNvPr id="45" name="Signo de multiplicación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4505325" y="10534650"/>
          <a:ext cx="152400" cy="180975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28575</xdr:colOff>
      <xdr:row>27</xdr:row>
      <xdr:rowOff>19050</xdr:rowOff>
    </xdr:from>
    <xdr:to>
      <xdr:col>5</xdr:col>
      <xdr:colOff>180975</xdr:colOff>
      <xdr:row>28</xdr:row>
      <xdr:rowOff>9525</xdr:rowOff>
    </xdr:to>
    <xdr:sp macro="" textlink="">
      <xdr:nvSpPr>
        <xdr:cNvPr id="46" name="Signo de multiplicación 7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505325" y="10725150"/>
          <a:ext cx="152400" cy="180975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68580</xdr:colOff>
      <xdr:row>24</xdr:row>
      <xdr:rowOff>53340</xdr:rowOff>
    </xdr:from>
    <xdr:to>
      <xdr:col>4</xdr:col>
      <xdr:colOff>160020</xdr:colOff>
      <xdr:row>24</xdr:row>
      <xdr:rowOff>137160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983105" y="101879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23</xdr:row>
      <xdr:rowOff>53340</xdr:rowOff>
    </xdr:from>
    <xdr:to>
      <xdr:col>4</xdr:col>
      <xdr:colOff>160020</xdr:colOff>
      <xdr:row>23</xdr:row>
      <xdr:rowOff>137160</xdr:rowOff>
    </xdr:to>
    <xdr:sp macro="" textlink="">
      <xdr:nvSpPr>
        <xdr:cNvPr id="48" name="Elips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983105" y="999744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304800</xdr:colOff>
      <xdr:row>28</xdr:row>
      <xdr:rowOff>57150</xdr:rowOff>
    </xdr:from>
    <xdr:to>
      <xdr:col>3</xdr:col>
      <xdr:colOff>434340</xdr:colOff>
      <xdr:row>28</xdr:row>
      <xdr:rowOff>156210</xdr:rowOff>
    </xdr:to>
    <xdr:sp macro="" textlink="">
      <xdr:nvSpPr>
        <xdr:cNvPr id="49" name="Rectángulo redondeado 3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047750" y="109537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304800</xdr:colOff>
      <xdr:row>29</xdr:row>
      <xdr:rowOff>57150</xdr:rowOff>
    </xdr:from>
    <xdr:to>
      <xdr:col>3</xdr:col>
      <xdr:colOff>434340</xdr:colOff>
      <xdr:row>29</xdr:row>
      <xdr:rowOff>156210</xdr:rowOff>
    </xdr:to>
    <xdr:sp macro="" textlink="">
      <xdr:nvSpPr>
        <xdr:cNvPr id="50" name="Rectángulo redondeado 3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47750" y="111442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304800</xdr:colOff>
      <xdr:row>30</xdr:row>
      <xdr:rowOff>57150</xdr:rowOff>
    </xdr:from>
    <xdr:to>
      <xdr:col>3</xdr:col>
      <xdr:colOff>434340</xdr:colOff>
      <xdr:row>30</xdr:row>
      <xdr:rowOff>156210</xdr:rowOff>
    </xdr:to>
    <xdr:sp macro="" textlink="">
      <xdr:nvSpPr>
        <xdr:cNvPr id="51" name="Rectángulo redondeado 3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047750" y="113347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40005</xdr:colOff>
      <xdr:row>31</xdr:row>
      <xdr:rowOff>53340</xdr:rowOff>
    </xdr:from>
    <xdr:to>
      <xdr:col>2</xdr:col>
      <xdr:colOff>260985</xdr:colOff>
      <xdr:row>31</xdr:row>
      <xdr:rowOff>175260</xdr:rowOff>
    </xdr:to>
    <xdr:sp macro="" textlink="">
      <xdr:nvSpPr>
        <xdr:cNvPr id="52" name="Flecha derecha 1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516255" y="1152144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32</xdr:row>
      <xdr:rowOff>47625</xdr:rowOff>
    </xdr:from>
    <xdr:to>
      <xdr:col>3</xdr:col>
      <xdr:colOff>443865</xdr:colOff>
      <xdr:row>32</xdr:row>
      <xdr:rowOff>146685</xdr:rowOff>
    </xdr:to>
    <xdr:sp macro="" textlink="">
      <xdr:nvSpPr>
        <xdr:cNvPr id="59" name="Rectángulo redondeado 3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057275" y="128587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33</xdr:row>
      <xdr:rowOff>47625</xdr:rowOff>
    </xdr:from>
    <xdr:to>
      <xdr:col>3</xdr:col>
      <xdr:colOff>443865</xdr:colOff>
      <xdr:row>33</xdr:row>
      <xdr:rowOff>146685</xdr:rowOff>
    </xdr:to>
    <xdr:sp macro="" textlink="">
      <xdr:nvSpPr>
        <xdr:cNvPr id="60" name="Rectángulo redondeado 3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057275" y="130492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34</xdr:row>
      <xdr:rowOff>47625</xdr:rowOff>
    </xdr:from>
    <xdr:to>
      <xdr:col>3</xdr:col>
      <xdr:colOff>443865</xdr:colOff>
      <xdr:row>34</xdr:row>
      <xdr:rowOff>146685</xdr:rowOff>
    </xdr:to>
    <xdr:sp macro="" textlink="">
      <xdr:nvSpPr>
        <xdr:cNvPr id="61" name="Rectángulo redondeado 3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1057275" y="132397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68580</xdr:colOff>
      <xdr:row>35</xdr:row>
      <xdr:rowOff>53340</xdr:rowOff>
    </xdr:from>
    <xdr:to>
      <xdr:col>4</xdr:col>
      <xdr:colOff>160020</xdr:colOff>
      <xdr:row>35</xdr:row>
      <xdr:rowOff>137160</xdr:rowOff>
    </xdr:to>
    <xdr:sp macro="" textlink="">
      <xdr:nvSpPr>
        <xdr:cNvPr id="62" name="Elips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1983105" y="134359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36</xdr:row>
      <xdr:rowOff>53340</xdr:rowOff>
    </xdr:from>
    <xdr:to>
      <xdr:col>4</xdr:col>
      <xdr:colOff>160020</xdr:colOff>
      <xdr:row>36</xdr:row>
      <xdr:rowOff>137160</xdr:rowOff>
    </xdr:to>
    <xdr:sp macro="" textlink="">
      <xdr:nvSpPr>
        <xdr:cNvPr id="63" name="Elips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983105" y="136264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37</xdr:row>
      <xdr:rowOff>53340</xdr:rowOff>
    </xdr:from>
    <xdr:to>
      <xdr:col>4</xdr:col>
      <xdr:colOff>160020</xdr:colOff>
      <xdr:row>37</xdr:row>
      <xdr:rowOff>137160</xdr:rowOff>
    </xdr:to>
    <xdr:sp macro="" textlink="">
      <xdr:nvSpPr>
        <xdr:cNvPr id="64" name="Elips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1983105" y="138169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68580</xdr:colOff>
      <xdr:row>38</xdr:row>
      <xdr:rowOff>53340</xdr:rowOff>
    </xdr:from>
    <xdr:to>
      <xdr:col>4</xdr:col>
      <xdr:colOff>160020</xdr:colOff>
      <xdr:row>38</xdr:row>
      <xdr:rowOff>137160</xdr:rowOff>
    </xdr:to>
    <xdr:sp macro="" textlink="">
      <xdr:nvSpPr>
        <xdr:cNvPr id="65" name="Elips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83105" y="14007465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314325</xdr:colOff>
      <xdr:row>39</xdr:row>
      <xdr:rowOff>47625</xdr:rowOff>
    </xdr:from>
    <xdr:to>
      <xdr:col>3</xdr:col>
      <xdr:colOff>443865</xdr:colOff>
      <xdr:row>39</xdr:row>
      <xdr:rowOff>146685</xdr:rowOff>
    </xdr:to>
    <xdr:sp macro="" textlink="">
      <xdr:nvSpPr>
        <xdr:cNvPr id="67" name="Rectángulo redondeado 3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1057275" y="143827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40</xdr:row>
      <xdr:rowOff>34290</xdr:rowOff>
    </xdr:from>
    <xdr:to>
      <xdr:col>2</xdr:col>
      <xdr:colOff>251460</xdr:colOff>
      <xdr:row>40</xdr:row>
      <xdr:rowOff>156210</xdr:rowOff>
    </xdr:to>
    <xdr:sp macro="" textlink="">
      <xdr:nvSpPr>
        <xdr:cNvPr id="68" name="Flecha derecha 1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506730" y="1455991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320040</xdr:colOff>
      <xdr:row>41</xdr:row>
      <xdr:rowOff>45720</xdr:rowOff>
    </xdr:from>
    <xdr:to>
      <xdr:col>3</xdr:col>
      <xdr:colOff>449580</xdr:colOff>
      <xdr:row>41</xdr:row>
      <xdr:rowOff>144780</xdr:rowOff>
    </xdr:to>
    <xdr:sp macro="" textlink="">
      <xdr:nvSpPr>
        <xdr:cNvPr id="69" name="Rectángulo redondeado 34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1062990" y="14771370"/>
          <a:ext cx="129540" cy="9906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4</xdr:col>
      <xdr:colOff>60960</xdr:colOff>
      <xdr:row>42</xdr:row>
      <xdr:rowOff>60960</xdr:rowOff>
    </xdr:from>
    <xdr:to>
      <xdr:col>4</xdr:col>
      <xdr:colOff>152400</xdr:colOff>
      <xdr:row>42</xdr:row>
      <xdr:rowOff>144780</xdr:rowOff>
    </xdr:to>
    <xdr:sp macro="" textlink="">
      <xdr:nvSpPr>
        <xdr:cNvPr id="71" name="E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5485" y="1612011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</xdr:colOff>
      <xdr:row>43</xdr:row>
      <xdr:rowOff>34290</xdr:rowOff>
    </xdr:from>
    <xdr:to>
      <xdr:col>2</xdr:col>
      <xdr:colOff>251460</xdr:colOff>
      <xdr:row>43</xdr:row>
      <xdr:rowOff>156210</xdr:rowOff>
    </xdr:to>
    <xdr:sp macro="" textlink="">
      <xdr:nvSpPr>
        <xdr:cNvPr id="84" name="Flecha derecha 1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506730" y="1761744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321945</xdr:colOff>
      <xdr:row>44</xdr:row>
      <xdr:rowOff>40005</xdr:rowOff>
    </xdr:from>
    <xdr:to>
      <xdr:col>3</xdr:col>
      <xdr:colOff>451485</xdr:colOff>
      <xdr:row>44</xdr:row>
      <xdr:rowOff>139065</xdr:rowOff>
    </xdr:to>
    <xdr:sp macro="" textlink="">
      <xdr:nvSpPr>
        <xdr:cNvPr id="89" name="Rectángulo redondeado 3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1064895" y="1858518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45</xdr:row>
      <xdr:rowOff>47625</xdr:rowOff>
    </xdr:from>
    <xdr:to>
      <xdr:col>3</xdr:col>
      <xdr:colOff>443865</xdr:colOff>
      <xdr:row>45</xdr:row>
      <xdr:rowOff>146685</xdr:rowOff>
    </xdr:to>
    <xdr:sp macro="" textlink="">
      <xdr:nvSpPr>
        <xdr:cNvPr id="90" name="Rectángulo redondeado 3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057275" y="1878330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46</xdr:row>
      <xdr:rowOff>34290</xdr:rowOff>
    </xdr:from>
    <xdr:to>
      <xdr:col>2</xdr:col>
      <xdr:colOff>251460</xdr:colOff>
      <xdr:row>46</xdr:row>
      <xdr:rowOff>156210</xdr:rowOff>
    </xdr:to>
    <xdr:sp macro="" textlink="">
      <xdr:nvSpPr>
        <xdr:cNvPr id="92" name="Flecha derecha 1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506730" y="1915096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47</xdr:row>
      <xdr:rowOff>60960</xdr:rowOff>
    </xdr:from>
    <xdr:to>
      <xdr:col>4</xdr:col>
      <xdr:colOff>144780</xdr:colOff>
      <xdr:row>47</xdr:row>
      <xdr:rowOff>144780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1967865" y="20520660"/>
          <a:ext cx="91440" cy="838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48</xdr:row>
      <xdr:rowOff>47625</xdr:rowOff>
    </xdr:from>
    <xdr:to>
      <xdr:col>3</xdr:col>
      <xdr:colOff>443865</xdr:colOff>
      <xdr:row>48</xdr:row>
      <xdr:rowOff>146685</xdr:rowOff>
    </xdr:to>
    <xdr:sp macro="" textlink="">
      <xdr:nvSpPr>
        <xdr:cNvPr id="99" name="Rectángulo redondeado 35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1057275" y="20697825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30480</xdr:colOff>
      <xdr:row>49</xdr:row>
      <xdr:rowOff>34290</xdr:rowOff>
    </xdr:from>
    <xdr:to>
      <xdr:col>2</xdr:col>
      <xdr:colOff>251460</xdr:colOff>
      <xdr:row>49</xdr:row>
      <xdr:rowOff>156210</xdr:rowOff>
    </xdr:to>
    <xdr:sp macro="" textlink="">
      <xdr:nvSpPr>
        <xdr:cNvPr id="100" name="Flecha derecha 1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506730" y="20874990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50</xdr:row>
      <xdr:rowOff>47625</xdr:rowOff>
    </xdr:from>
    <xdr:to>
      <xdr:col>3</xdr:col>
      <xdr:colOff>443865</xdr:colOff>
      <xdr:row>50</xdr:row>
      <xdr:rowOff>146685</xdr:rowOff>
    </xdr:to>
    <xdr:sp macro="" textlink="">
      <xdr:nvSpPr>
        <xdr:cNvPr id="101" name="Rectángulo redondeado 35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057275" y="21088350"/>
          <a:ext cx="129540" cy="99060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51</xdr:row>
      <xdr:rowOff>47625</xdr:rowOff>
    </xdr:from>
    <xdr:to>
      <xdr:col>3</xdr:col>
      <xdr:colOff>443865</xdr:colOff>
      <xdr:row>51</xdr:row>
      <xdr:rowOff>146685</xdr:rowOff>
    </xdr:to>
    <xdr:sp macro="" textlink="">
      <xdr:nvSpPr>
        <xdr:cNvPr id="102" name="Rectángulo redondeado 3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057275" y="21278850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2</xdr:col>
      <xdr:colOff>22860</xdr:colOff>
      <xdr:row>52</xdr:row>
      <xdr:rowOff>41910</xdr:rowOff>
    </xdr:from>
    <xdr:to>
      <xdr:col>2</xdr:col>
      <xdr:colOff>243840</xdr:colOff>
      <xdr:row>52</xdr:row>
      <xdr:rowOff>163830</xdr:rowOff>
    </xdr:to>
    <xdr:sp macro="" textlink="">
      <xdr:nvSpPr>
        <xdr:cNvPr id="103" name="Flecha derecha 1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499110" y="21463635"/>
          <a:ext cx="220980" cy="12192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53</xdr:row>
      <xdr:rowOff>47625</xdr:rowOff>
    </xdr:from>
    <xdr:to>
      <xdr:col>3</xdr:col>
      <xdr:colOff>443865</xdr:colOff>
      <xdr:row>53</xdr:row>
      <xdr:rowOff>146685</xdr:rowOff>
    </xdr:to>
    <xdr:sp macro="" textlink="">
      <xdr:nvSpPr>
        <xdr:cNvPr id="104" name="Rectángulo redondeado 3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1057275" y="2166937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  <xdr:twoCellAnchor>
    <xdr:from>
      <xdr:col>3</xdr:col>
      <xdr:colOff>314325</xdr:colOff>
      <xdr:row>54</xdr:row>
      <xdr:rowOff>47625</xdr:rowOff>
    </xdr:from>
    <xdr:to>
      <xdr:col>3</xdr:col>
      <xdr:colOff>443865</xdr:colOff>
      <xdr:row>54</xdr:row>
      <xdr:rowOff>146685</xdr:rowOff>
    </xdr:to>
    <xdr:sp macro="" textlink="">
      <xdr:nvSpPr>
        <xdr:cNvPr id="105" name="Rectángulo redondeado 35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1057275" y="21859875"/>
          <a:ext cx="129540" cy="9906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ccc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183571</xdr:colOff>
      <xdr:row>11</xdr:row>
      <xdr:rowOff>247650</xdr:rowOff>
    </xdr:from>
    <xdr:to>
      <xdr:col>20</xdr:col>
      <xdr:colOff>142471</xdr:colOff>
      <xdr:row>13</xdr:row>
      <xdr:rowOff>1</xdr:rowOff>
    </xdr:to>
    <xdr:pic>
      <xdr:nvPicPr>
        <xdr:cNvPr id="2" name="Imagen 1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7318662" y="2828059"/>
          <a:ext cx="270627" cy="254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183571</xdr:colOff>
      <xdr:row>12</xdr:row>
      <xdr:rowOff>247650</xdr:rowOff>
    </xdr:from>
    <xdr:ext cx="270627" cy="254578"/>
    <xdr:pic>
      <xdr:nvPicPr>
        <xdr:cNvPr id="3" name="Imagen 2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7318662" y="2828059"/>
          <a:ext cx="270627" cy="254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183571</xdr:colOff>
      <xdr:row>13</xdr:row>
      <xdr:rowOff>247650</xdr:rowOff>
    </xdr:from>
    <xdr:ext cx="270627" cy="254578"/>
    <xdr:pic>
      <xdr:nvPicPr>
        <xdr:cNvPr id="4" name="Imagen 3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7318662" y="2828059"/>
          <a:ext cx="270627" cy="254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183571</xdr:colOff>
      <xdr:row>14</xdr:row>
      <xdr:rowOff>247650</xdr:rowOff>
    </xdr:from>
    <xdr:ext cx="270627" cy="254578"/>
    <xdr:pic>
      <xdr:nvPicPr>
        <xdr:cNvPr id="5" name="Imagen 4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7318662" y="2828059"/>
          <a:ext cx="270627" cy="254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183571</xdr:colOff>
      <xdr:row>15</xdr:row>
      <xdr:rowOff>247650</xdr:rowOff>
    </xdr:from>
    <xdr:ext cx="270627" cy="254578"/>
    <xdr:pic>
      <xdr:nvPicPr>
        <xdr:cNvPr id="6" name="Imagen 5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7318662" y="2828059"/>
          <a:ext cx="270627" cy="254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104197</xdr:colOff>
      <xdr:row>13</xdr:row>
      <xdr:rowOff>23813</xdr:rowOff>
    </xdr:from>
    <xdr:to>
      <xdr:col>25</xdr:col>
      <xdr:colOff>290614</xdr:colOff>
      <xdr:row>13</xdr:row>
      <xdr:rowOff>228601</xdr:rowOff>
    </xdr:to>
    <xdr:pic>
      <xdr:nvPicPr>
        <xdr:cNvPr id="2" name="Imagen 1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541760" y="3040063"/>
          <a:ext cx="186417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293688</xdr:colOff>
      <xdr:row>13</xdr:row>
      <xdr:rowOff>27265</xdr:rowOff>
    </xdr:from>
    <xdr:to>
      <xdr:col>26</xdr:col>
      <xdr:colOff>166687</xdr:colOff>
      <xdr:row>13</xdr:row>
      <xdr:rowOff>236537</xdr:rowOff>
    </xdr:to>
    <xdr:pic>
      <xdr:nvPicPr>
        <xdr:cNvPr id="11" name="Imagen 10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731251" y="3043515"/>
          <a:ext cx="190499" cy="20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198439</xdr:colOff>
      <xdr:row>13</xdr:row>
      <xdr:rowOff>28046</xdr:rowOff>
    </xdr:from>
    <xdr:to>
      <xdr:col>26</xdr:col>
      <xdr:colOff>381001</xdr:colOff>
      <xdr:row>13</xdr:row>
      <xdr:rowOff>228599</xdr:rowOff>
    </xdr:to>
    <xdr:pic>
      <xdr:nvPicPr>
        <xdr:cNvPr id="12" name="Imagen 11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953502" y="3044296"/>
          <a:ext cx="182562" cy="200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104197</xdr:colOff>
      <xdr:row>14</xdr:row>
      <xdr:rowOff>23813</xdr:rowOff>
    </xdr:from>
    <xdr:ext cx="186417" cy="204788"/>
    <xdr:pic>
      <xdr:nvPicPr>
        <xdr:cNvPr id="20" name="Imagen 19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541760" y="3040063"/>
          <a:ext cx="186417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293688</xdr:colOff>
      <xdr:row>14</xdr:row>
      <xdr:rowOff>27265</xdr:rowOff>
    </xdr:from>
    <xdr:ext cx="190499" cy="209272"/>
    <xdr:pic>
      <xdr:nvPicPr>
        <xdr:cNvPr id="21" name="Imagen 20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731251" y="3043515"/>
          <a:ext cx="190499" cy="20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198439</xdr:colOff>
      <xdr:row>14</xdr:row>
      <xdr:rowOff>28046</xdr:rowOff>
    </xdr:from>
    <xdr:ext cx="182562" cy="200553"/>
    <xdr:pic>
      <xdr:nvPicPr>
        <xdr:cNvPr id="22" name="Imagen 21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953502" y="3044296"/>
          <a:ext cx="182562" cy="200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104197</xdr:colOff>
      <xdr:row>15</xdr:row>
      <xdr:rowOff>23813</xdr:rowOff>
    </xdr:from>
    <xdr:ext cx="186417" cy="204788"/>
    <xdr:pic>
      <xdr:nvPicPr>
        <xdr:cNvPr id="23" name="Imagen 22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541760" y="3040063"/>
          <a:ext cx="186417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293688</xdr:colOff>
      <xdr:row>15</xdr:row>
      <xdr:rowOff>27265</xdr:rowOff>
    </xdr:from>
    <xdr:ext cx="190499" cy="209272"/>
    <xdr:pic>
      <xdr:nvPicPr>
        <xdr:cNvPr id="24" name="Imagen 23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731251" y="3043515"/>
          <a:ext cx="190499" cy="20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198439</xdr:colOff>
      <xdr:row>15</xdr:row>
      <xdr:rowOff>28046</xdr:rowOff>
    </xdr:from>
    <xdr:ext cx="182562" cy="200553"/>
    <xdr:pic>
      <xdr:nvPicPr>
        <xdr:cNvPr id="25" name="Imagen 24" descr="Vector Icon Información Del Documento Ilustraciones Vectoriales, Clip Art  Vectorizado Libre De Derechos. Image 27381925.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998" r="14000" b="20001"/>
        <a:stretch/>
      </xdr:blipFill>
      <xdr:spPr bwMode="auto">
        <a:xfrm>
          <a:off x="8953502" y="3044296"/>
          <a:ext cx="182562" cy="200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289389</xdr:colOff>
      <xdr:row>1</xdr:row>
      <xdr:rowOff>38100</xdr:rowOff>
    </xdr:from>
    <xdr:to>
      <xdr:col>45</xdr:col>
      <xdr:colOff>232833</xdr:colOff>
      <xdr:row>25</xdr:row>
      <xdr:rowOff>152400</xdr:rowOff>
    </xdr:to>
    <xdr:pic>
      <xdr:nvPicPr>
        <xdr:cNvPr id="2" name="Imagen 1" descr="https://klawter.com/blog/wp-content/uploads/2020/09/Incoterms-v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414" y="200025"/>
          <a:ext cx="8178336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200025</xdr:colOff>
      <xdr:row>1</xdr:row>
      <xdr:rowOff>161925</xdr:rowOff>
    </xdr:from>
    <xdr:to>
      <xdr:col>46</xdr:col>
      <xdr:colOff>142875</xdr:colOff>
      <xdr:row>13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409575"/>
          <a:ext cx="7486650" cy="17430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61</xdr:row>
      <xdr:rowOff>161925</xdr:rowOff>
    </xdr:from>
    <xdr:to>
      <xdr:col>3</xdr:col>
      <xdr:colOff>638175</xdr:colOff>
      <xdr:row>62</xdr:row>
      <xdr:rowOff>133350</xdr:rowOff>
    </xdr:to>
    <xdr:cxnSp macro="">
      <xdr:nvCxnSpPr>
        <xdr:cNvPr id="3" name="Conector angula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2190750" y="15268575"/>
          <a:ext cx="3228975" cy="21907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21"/>
  <sheetViews>
    <sheetView topLeftCell="A34" workbookViewId="0">
      <selection activeCell="D60" sqref="D60:F60"/>
    </sheetView>
  </sheetViews>
  <sheetFormatPr baseColWidth="10" defaultRowHeight="15" x14ac:dyDescent="0.25"/>
  <cols>
    <col min="1" max="2" width="3.5703125" style="1" customWidth="1"/>
    <col min="3" max="3" width="4" style="14" customWidth="1"/>
    <col min="4" max="4" width="17.5703125" style="14" customWidth="1"/>
    <col min="5" max="5" width="38.42578125" style="15" customWidth="1"/>
    <col min="6" max="6" width="18.42578125" style="14" customWidth="1"/>
    <col min="7" max="7" width="8" style="39" bestFit="1" customWidth="1"/>
    <col min="8" max="10" width="8.5703125" style="39" bestFit="1" customWidth="1"/>
    <col min="11" max="17" width="11.42578125" style="14"/>
    <col min="18" max="18" width="13.28515625" style="14" customWidth="1"/>
    <col min="19" max="47" width="11.42578125" style="14"/>
  </cols>
  <sheetData>
    <row r="1" spans="1:10" ht="15.75" x14ac:dyDescent="0.25">
      <c r="A1" s="17"/>
      <c r="B1" s="17"/>
      <c r="C1" s="17"/>
      <c r="D1" s="566" t="s">
        <v>1</v>
      </c>
      <c r="E1" s="566"/>
      <c r="F1" s="566"/>
      <c r="G1" s="16" t="s">
        <v>0</v>
      </c>
      <c r="H1" s="16" t="s">
        <v>139</v>
      </c>
      <c r="I1" s="16" t="s">
        <v>0</v>
      </c>
      <c r="J1" s="16" t="s">
        <v>0</v>
      </c>
    </row>
    <row r="2" spans="1:10" x14ac:dyDescent="0.25">
      <c r="A2" s="13"/>
      <c r="B2" s="13"/>
      <c r="C2" s="13"/>
      <c r="D2" s="567" t="s">
        <v>2</v>
      </c>
      <c r="E2" s="567"/>
      <c r="F2" s="567"/>
      <c r="G2" s="19"/>
      <c r="H2" s="19"/>
      <c r="I2" s="19"/>
      <c r="J2" s="19"/>
    </row>
    <row r="3" spans="1:10" x14ac:dyDescent="0.25">
      <c r="A3" s="11">
        <v>1</v>
      </c>
      <c r="B3" s="11"/>
      <c r="C3" s="13"/>
      <c r="D3" s="20"/>
      <c r="E3" s="20" t="s">
        <v>3</v>
      </c>
      <c r="F3" s="20"/>
      <c r="G3" s="21"/>
      <c r="H3" s="21"/>
      <c r="I3" s="21"/>
      <c r="J3" s="21"/>
    </row>
    <row r="4" spans="1:10" x14ac:dyDescent="0.25">
      <c r="A4" s="11">
        <v>1</v>
      </c>
      <c r="B4" s="11"/>
      <c r="C4" s="13"/>
      <c r="D4" s="20"/>
      <c r="E4" s="20" t="s">
        <v>4</v>
      </c>
      <c r="F4" s="20"/>
      <c r="G4" s="21"/>
      <c r="H4" s="21"/>
      <c r="I4" s="21"/>
      <c r="J4" s="21"/>
    </row>
    <row r="5" spans="1:10" x14ac:dyDescent="0.25">
      <c r="A5" s="11">
        <v>1</v>
      </c>
      <c r="B5" s="11"/>
      <c r="C5" s="13"/>
      <c r="D5" s="20"/>
      <c r="E5" s="22" t="s">
        <v>5</v>
      </c>
      <c r="F5" s="22"/>
      <c r="G5" s="21"/>
      <c r="H5" s="21"/>
      <c r="I5" s="21"/>
      <c r="J5" s="21"/>
    </row>
    <row r="6" spans="1:10" x14ac:dyDescent="0.25">
      <c r="A6" s="11">
        <v>1</v>
      </c>
      <c r="B6" s="11"/>
      <c r="C6" s="13"/>
      <c r="D6" s="20"/>
      <c r="E6" s="22" t="s">
        <v>6</v>
      </c>
      <c r="F6" s="22"/>
      <c r="G6" s="21"/>
      <c r="H6" s="21"/>
      <c r="I6" s="21"/>
      <c r="J6" s="21"/>
    </row>
    <row r="7" spans="1:10" x14ac:dyDescent="0.25">
      <c r="A7" s="11">
        <v>1</v>
      </c>
      <c r="B7" s="11"/>
      <c r="C7" s="13"/>
      <c r="D7" s="23" t="s">
        <v>7</v>
      </c>
      <c r="E7" s="23"/>
      <c r="F7" s="23"/>
      <c r="G7" s="19"/>
      <c r="H7" s="19"/>
      <c r="I7" s="19"/>
      <c r="J7" s="19"/>
    </row>
    <row r="8" spans="1:10" x14ac:dyDescent="0.25">
      <c r="A8" s="11">
        <v>1</v>
      </c>
      <c r="B8" s="11"/>
      <c r="C8" s="13"/>
      <c r="D8" s="20"/>
      <c r="E8" s="20" t="s">
        <v>8</v>
      </c>
      <c r="F8" s="20"/>
      <c r="G8" s="21"/>
      <c r="H8" s="21"/>
      <c r="I8" s="21"/>
      <c r="J8" s="21"/>
    </row>
    <row r="9" spans="1:10" x14ac:dyDescent="0.25">
      <c r="A9" s="11">
        <v>1</v>
      </c>
      <c r="B9" s="11"/>
      <c r="C9" s="13"/>
      <c r="D9" s="20"/>
      <c r="E9" s="22" t="s">
        <v>9</v>
      </c>
      <c r="F9" s="22"/>
      <c r="G9" s="21"/>
      <c r="H9" s="21"/>
      <c r="I9" s="21"/>
      <c r="J9" s="21"/>
    </row>
    <row r="10" spans="1:10" x14ac:dyDescent="0.25">
      <c r="A10" s="11">
        <v>1</v>
      </c>
      <c r="B10" s="11"/>
      <c r="C10" s="13"/>
      <c r="D10" s="20"/>
      <c r="E10" s="22" t="s">
        <v>10</v>
      </c>
      <c r="F10" s="22"/>
      <c r="G10" s="21"/>
      <c r="H10" s="21"/>
      <c r="I10" s="21"/>
      <c r="J10" s="21"/>
    </row>
    <row r="11" spans="1:10" x14ac:dyDescent="0.25">
      <c r="A11" s="11">
        <v>1</v>
      </c>
      <c r="B11" s="11"/>
      <c r="C11" s="13"/>
      <c r="D11" s="20" t="s">
        <v>11</v>
      </c>
      <c r="E11" s="22" t="s">
        <v>12</v>
      </c>
      <c r="F11" s="20"/>
      <c r="G11" s="16"/>
      <c r="H11" s="16"/>
      <c r="I11" s="16"/>
      <c r="J11" s="16"/>
    </row>
    <row r="12" spans="1:10" x14ac:dyDescent="0.25">
      <c r="A12" s="11">
        <v>1</v>
      </c>
      <c r="B12" s="11"/>
      <c r="C12" s="13"/>
      <c r="D12" s="20"/>
      <c r="E12" s="24" t="s">
        <v>106</v>
      </c>
      <c r="F12" s="22"/>
      <c r="G12" s="21"/>
      <c r="H12" s="21"/>
      <c r="I12" s="21"/>
      <c r="J12" s="21"/>
    </row>
    <row r="13" spans="1:10" x14ac:dyDescent="0.25">
      <c r="A13" s="11">
        <v>1</v>
      </c>
      <c r="B13" s="11"/>
      <c r="C13" s="13"/>
      <c r="D13" s="567" t="s">
        <v>13</v>
      </c>
      <c r="E13" s="567"/>
      <c r="F13" s="567"/>
      <c r="G13" s="19"/>
      <c r="H13" s="19"/>
      <c r="I13" s="19"/>
      <c r="J13" s="19"/>
    </row>
    <row r="14" spans="1:10" x14ac:dyDescent="0.25">
      <c r="A14" s="11">
        <v>1</v>
      </c>
      <c r="B14" s="11"/>
      <c r="C14" s="13"/>
      <c r="D14" s="567" t="s">
        <v>14</v>
      </c>
      <c r="E14" s="567"/>
      <c r="F14" s="567"/>
      <c r="G14" s="19"/>
      <c r="H14" s="19"/>
      <c r="I14" s="19"/>
      <c r="J14" s="19"/>
    </row>
    <row r="15" spans="1:10" x14ac:dyDescent="0.25">
      <c r="B15" s="12">
        <v>1</v>
      </c>
      <c r="C15" s="13"/>
      <c r="D15" s="567" t="s">
        <v>15</v>
      </c>
      <c r="E15" s="567"/>
      <c r="F15" s="567"/>
      <c r="G15" s="19">
        <v>1</v>
      </c>
      <c r="H15" s="19"/>
      <c r="I15" s="19"/>
      <c r="J15" s="19"/>
    </row>
    <row r="16" spans="1:10" ht="15.75" x14ac:dyDescent="0.25">
      <c r="A16" s="2"/>
      <c r="B16" s="2"/>
      <c r="C16" s="13"/>
      <c r="D16" s="565" t="s">
        <v>16</v>
      </c>
      <c r="E16" s="565"/>
      <c r="F16" s="565"/>
      <c r="G16" s="18"/>
      <c r="H16" s="18"/>
      <c r="I16" s="18"/>
      <c r="J16" s="18"/>
    </row>
    <row r="17" spans="1:18" x14ac:dyDescent="0.25">
      <c r="A17" s="11">
        <v>1</v>
      </c>
      <c r="B17" s="11"/>
      <c r="C17" s="13"/>
      <c r="D17" s="567" t="s">
        <v>17</v>
      </c>
      <c r="E17" s="567"/>
      <c r="F17" s="567"/>
      <c r="G17" s="19"/>
      <c r="H17" s="19"/>
      <c r="I17" s="19"/>
      <c r="J17" s="19"/>
    </row>
    <row r="18" spans="1:18" x14ac:dyDescent="0.25">
      <c r="A18" s="11">
        <v>1</v>
      </c>
      <c r="B18" s="11"/>
      <c r="C18" s="13"/>
      <c r="D18" s="567" t="s">
        <v>18</v>
      </c>
      <c r="E18" s="567"/>
      <c r="F18" s="567"/>
      <c r="G18" s="19"/>
      <c r="H18" s="19"/>
      <c r="I18" s="19"/>
      <c r="J18" s="19"/>
    </row>
    <row r="19" spans="1:18" x14ac:dyDescent="0.25">
      <c r="A19" s="11">
        <v>1</v>
      </c>
      <c r="B19" s="11"/>
      <c r="C19" s="13"/>
      <c r="E19" s="569" t="s">
        <v>19</v>
      </c>
      <c r="F19" s="569"/>
      <c r="G19" s="21"/>
      <c r="H19" s="21"/>
      <c r="I19" s="21"/>
      <c r="J19" s="21"/>
    </row>
    <row r="20" spans="1:18" x14ac:dyDescent="0.25">
      <c r="A20" s="11">
        <v>1</v>
      </c>
      <c r="B20" s="11"/>
      <c r="C20" s="13"/>
      <c r="E20" s="25" t="s">
        <v>20</v>
      </c>
      <c r="F20" s="26"/>
      <c r="G20" s="27"/>
      <c r="H20" s="27"/>
      <c r="I20" s="27"/>
      <c r="J20" s="27"/>
    </row>
    <row r="21" spans="1:18" x14ac:dyDescent="0.25">
      <c r="A21" s="11"/>
      <c r="B21" s="11"/>
      <c r="C21" s="13"/>
      <c r="D21" s="567" t="s">
        <v>21</v>
      </c>
      <c r="E21" s="567"/>
      <c r="F21" s="567"/>
      <c r="G21" s="19"/>
      <c r="H21" s="19"/>
      <c r="I21" s="19"/>
      <c r="J21" s="19"/>
    </row>
    <row r="22" spans="1:18" x14ac:dyDescent="0.25">
      <c r="A22" s="11">
        <v>1</v>
      </c>
      <c r="B22" s="11"/>
      <c r="C22" s="13"/>
      <c r="E22" s="15" t="s">
        <v>22</v>
      </c>
      <c r="F22" s="28"/>
      <c r="G22" s="74"/>
      <c r="H22" s="74"/>
      <c r="I22" s="74"/>
      <c r="J22" s="74"/>
    </row>
    <row r="23" spans="1:18" x14ac:dyDescent="0.25">
      <c r="B23" s="12">
        <v>1</v>
      </c>
      <c r="C23" s="13"/>
      <c r="E23" s="75" t="s">
        <v>23</v>
      </c>
      <c r="F23" s="76"/>
      <c r="G23" s="45">
        <v>1</v>
      </c>
      <c r="H23" s="45"/>
      <c r="I23" s="45"/>
      <c r="J23" s="45"/>
      <c r="K23" s="46"/>
      <c r="L23" s="46" t="s">
        <v>128</v>
      </c>
      <c r="M23" s="46"/>
      <c r="N23" s="46"/>
      <c r="O23" s="46"/>
      <c r="P23" s="46"/>
      <c r="Q23" s="46"/>
      <c r="R23" s="47"/>
    </row>
    <row r="24" spans="1:18" x14ac:dyDescent="0.25">
      <c r="B24" s="12">
        <v>1</v>
      </c>
      <c r="C24" s="13"/>
      <c r="E24" s="72" t="s">
        <v>24</v>
      </c>
      <c r="F24" s="73"/>
      <c r="G24" s="51">
        <v>1</v>
      </c>
      <c r="H24" s="51">
        <v>2</v>
      </c>
      <c r="I24" s="51"/>
      <c r="J24" s="51"/>
      <c r="K24" s="52"/>
      <c r="L24" s="52" t="s">
        <v>127</v>
      </c>
      <c r="M24" s="52"/>
      <c r="N24" s="52"/>
      <c r="O24" s="52"/>
      <c r="P24" s="52"/>
      <c r="Q24" s="52"/>
      <c r="R24" s="53"/>
    </row>
    <row r="25" spans="1:18" x14ac:dyDescent="0.25">
      <c r="A25" s="4"/>
      <c r="B25" s="4"/>
      <c r="C25" s="4"/>
      <c r="D25" s="3"/>
      <c r="E25" s="5" t="s">
        <v>25</v>
      </c>
      <c r="F25" s="6"/>
      <c r="G25" s="43"/>
      <c r="H25" s="43"/>
      <c r="I25" s="43"/>
      <c r="J25" s="43"/>
    </row>
    <row r="26" spans="1:18" x14ac:dyDescent="0.25">
      <c r="C26" s="13"/>
      <c r="D26" s="570" t="s">
        <v>26</v>
      </c>
      <c r="E26" s="570"/>
      <c r="F26" s="570"/>
      <c r="G26" s="41"/>
      <c r="H26" s="42"/>
      <c r="I26" s="42"/>
      <c r="J26" s="42"/>
    </row>
    <row r="27" spans="1:18" x14ac:dyDescent="0.25">
      <c r="B27" s="12">
        <v>1</v>
      </c>
      <c r="C27" s="13"/>
      <c r="E27" s="70" t="s">
        <v>27</v>
      </c>
      <c r="F27" s="71"/>
      <c r="G27" s="45">
        <v>3</v>
      </c>
      <c r="H27" s="66">
        <v>3</v>
      </c>
      <c r="I27" s="66"/>
      <c r="J27" s="66"/>
      <c r="K27" s="46"/>
      <c r="L27" s="46" t="s">
        <v>129</v>
      </c>
      <c r="M27" s="47"/>
      <c r="O27" s="599" t="s">
        <v>131</v>
      </c>
      <c r="P27" s="600"/>
      <c r="Q27" s="600"/>
      <c r="R27" s="601"/>
    </row>
    <row r="28" spans="1:18" x14ac:dyDescent="0.25">
      <c r="B28" s="12">
        <v>1</v>
      </c>
      <c r="C28" s="13"/>
      <c r="E28" s="72" t="s">
        <v>28</v>
      </c>
      <c r="F28" s="73"/>
      <c r="G28" s="51">
        <v>2</v>
      </c>
      <c r="H28" s="51">
        <v>2</v>
      </c>
      <c r="I28" s="51"/>
      <c r="J28" s="51"/>
      <c r="K28" s="52"/>
      <c r="L28" s="52" t="s">
        <v>130</v>
      </c>
      <c r="M28" s="53"/>
      <c r="O28" s="50" t="s">
        <v>132</v>
      </c>
      <c r="P28" s="52"/>
      <c r="Q28" s="52"/>
      <c r="R28" s="53"/>
    </row>
    <row r="29" spans="1:18" x14ac:dyDescent="0.25">
      <c r="A29" s="4"/>
      <c r="B29" s="4"/>
      <c r="C29" s="4"/>
      <c r="D29" s="571" t="s">
        <v>29</v>
      </c>
      <c r="E29" s="571"/>
      <c r="F29" s="571"/>
      <c r="G29" s="69"/>
      <c r="H29" s="69"/>
      <c r="I29" s="69"/>
      <c r="J29" s="69"/>
    </row>
    <row r="30" spans="1:18" x14ac:dyDescent="0.25">
      <c r="A30" s="4"/>
      <c r="B30" s="4"/>
      <c r="C30" s="4"/>
      <c r="D30" s="3"/>
      <c r="E30" s="572" t="s">
        <v>30</v>
      </c>
      <c r="F30" s="572"/>
      <c r="G30" s="27"/>
      <c r="H30" s="27"/>
      <c r="I30" s="27"/>
      <c r="J30" s="27"/>
    </row>
    <row r="31" spans="1:18" x14ac:dyDescent="0.25">
      <c r="A31" s="4"/>
      <c r="B31" s="4"/>
      <c r="C31" s="4"/>
      <c r="D31" s="3"/>
      <c r="E31" s="573">
        <v>113</v>
      </c>
      <c r="F31" s="573"/>
      <c r="G31" s="27"/>
      <c r="H31" s="27"/>
      <c r="I31" s="27"/>
      <c r="J31" s="27"/>
    </row>
    <row r="32" spans="1:18" x14ac:dyDescent="0.25">
      <c r="A32" s="4"/>
      <c r="B32" s="4"/>
      <c r="C32" s="4"/>
      <c r="D32" s="3"/>
      <c r="E32" s="573">
        <v>104</v>
      </c>
      <c r="F32" s="573"/>
      <c r="G32" s="27"/>
      <c r="H32" s="27"/>
      <c r="I32" s="27"/>
      <c r="J32" s="27"/>
    </row>
    <row r="33" spans="1:18" x14ac:dyDescent="0.25">
      <c r="A33" s="4"/>
      <c r="B33" s="4"/>
      <c r="C33" s="4"/>
      <c r="D33" s="3"/>
      <c r="E33" s="5" t="s">
        <v>31</v>
      </c>
      <c r="F33" s="6"/>
      <c r="G33" s="27"/>
      <c r="H33" s="27"/>
      <c r="I33" s="27"/>
      <c r="J33" s="27"/>
    </row>
    <row r="34" spans="1:18" x14ac:dyDescent="0.25">
      <c r="A34" s="4"/>
      <c r="B34" s="4"/>
      <c r="C34" s="4"/>
      <c r="D34" s="3"/>
      <c r="E34" s="5" t="s">
        <v>32</v>
      </c>
      <c r="F34" s="6"/>
      <c r="G34" s="27"/>
      <c r="H34" s="27"/>
      <c r="I34" s="27"/>
      <c r="J34" s="27"/>
    </row>
    <row r="35" spans="1:18" x14ac:dyDescent="0.25">
      <c r="A35" s="4"/>
      <c r="B35" s="4"/>
      <c r="C35" s="4"/>
      <c r="D35" s="574" t="s">
        <v>33</v>
      </c>
      <c r="E35" s="574"/>
      <c r="F35" s="574"/>
      <c r="G35" s="30"/>
      <c r="H35" s="30"/>
      <c r="I35" s="30"/>
      <c r="J35" s="30"/>
    </row>
    <row r="36" spans="1:18" x14ac:dyDescent="0.25">
      <c r="A36" s="4"/>
      <c r="B36" s="4"/>
      <c r="C36" s="4"/>
      <c r="D36" s="3"/>
      <c r="E36" s="7"/>
      <c r="F36" s="8"/>
      <c r="G36" s="21"/>
      <c r="H36" s="21"/>
      <c r="I36" s="21"/>
      <c r="J36" s="21"/>
    </row>
    <row r="37" spans="1:18" x14ac:dyDescent="0.25">
      <c r="A37" s="4"/>
      <c r="B37" s="4"/>
      <c r="C37" s="3"/>
      <c r="D37" s="568" t="s">
        <v>7</v>
      </c>
      <c r="E37" s="568"/>
      <c r="F37" s="568"/>
      <c r="G37" s="29"/>
      <c r="H37" s="29"/>
      <c r="I37" s="29"/>
      <c r="J37" s="29"/>
    </row>
    <row r="38" spans="1:18" x14ac:dyDescent="0.25">
      <c r="A38" s="4"/>
      <c r="B38" s="4"/>
      <c r="C38" s="3"/>
      <c r="D38" s="568" t="s">
        <v>34</v>
      </c>
      <c r="E38" s="568"/>
      <c r="F38" s="568"/>
      <c r="G38" s="21"/>
      <c r="H38" s="29"/>
      <c r="I38" s="29"/>
      <c r="J38" s="29"/>
    </row>
    <row r="39" spans="1:18" x14ac:dyDescent="0.25">
      <c r="A39" s="4"/>
      <c r="B39" s="4"/>
      <c r="C39" s="3"/>
      <c r="D39" s="568" t="s">
        <v>35</v>
      </c>
      <c r="E39" s="568"/>
      <c r="F39" s="568"/>
      <c r="G39" s="21"/>
      <c r="H39" s="29"/>
      <c r="I39" s="29"/>
      <c r="J39" s="29"/>
    </row>
    <row r="40" spans="1:18" ht="15.75" x14ac:dyDescent="0.25">
      <c r="A40" s="2"/>
      <c r="B40" s="2"/>
      <c r="C40" s="31"/>
      <c r="D40" s="577" t="s">
        <v>36</v>
      </c>
      <c r="E40" s="577"/>
      <c r="F40" s="577"/>
      <c r="G40" s="67"/>
      <c r="H40" s="67"/>
      <c r="I40" s="67"/>
      <c r="J40" s="67"/>
    </row>
    <row r="41" spans="1:18" x14ac:dyDescent="0.25">
      <c r="B41" s="12">
        <v>1</v>
      </c>
      <c r="C41" s="32"/>
      <c r="D41" s="578" t="s">
        <v>37</v>
      </c>
      <c r="E41" s="579"/>
      <c r="F41" s="579"/>
      <c r="G41" s="66">
        <v>1</v>
      </c>
      <c r="H41" s="60">
        <v>2</v>
      </c>
      <c r="I41" s="60"/>
      <c r="J41" s="60"/>
      <c r="K41" s="46"/>
      <c r="L41" s="46" t="s">
        <v>133</v>
      </c>
      <c r="M41" s="46"/>
      <c r="N41" s="46"/>
      <c r="O41" s="46"/>
      <c r="P41" s="46"/>
      <c r="Q41" s="46"/>
      <c r="R41" s="47"/>
    </row>
    <row r="42" spans="1:18" x14ac:dyDescent="0.25">
      <c r="B42" s="12">
        <v>1</v>
      </c>
      <c r="D42" s="580" t="s">
        <v>38</v>
      </c>
      <c r="E42" s="570"/>
      <c r="F42" s="570"/>
      <c r="G42" s="21">
        <v>1</v>
      </c>
      <c r="H42" s="29">
        <v>1</v>
      </c>
      <c r="I42" s="29"/>
      <c r="J42" s="29"/>
      <c r="K42" s="32"/>
      <c r="L42" s="32" t="s">
        <v>134</v>
      </c>
      <c r="M42" s="32"/>
      <c r="N42" s="32"/>
      <c r="O42" s="32"/>
      <c r="P42" s="32"/>
      <c r="Q42" s="32"/>
      <c r="R42" s="49"/>
    </row>
    <row r="43" spans="1:18" x14ac:dyDescent="0.25">
      <c r="B43" s="12">
        <v>1</v>
      </c>
      <c r="D43" s="581" t="s">
        <v>33</v>
      </c>
      <c r="E43" s="582"/>
      <c r="F43" s="582"/>
      <c r="G43" s="61">
        <v>1</v>
      </c>
      <c r="H43" s="61"/>
      <c r="I43" s="61"/>
      <c r="J43" s="61"/>
      <c r="K43" s="52"/>
      <c r="L43" s="52" t="s">
        <v>135</v>
      </c>
      <c r="M43" s="52"/>
      <c r="N43" s="52"/>
      <c r="O43" s="52"/>
      <c r="P43" s="52"/>
      <c r="Q43" s="52"/>
      <c r="R43" s="53"/>
    </row>
    <row r="44" spans="1:18" ht="15.75" x14ac:dyDescent="0.25">
      <c r="A44" s="2"/>
      <c r="B44" s="2"/>
      <c r="C44" s="31"/>
      <c r="D44" s="577" t="s">
        <v>39</v>
      </c>
      <c r="E44" s="577"/>
      <c r="F44" s="577"/>
      <c r="G44" s="68"/>
      <c r="H44" s="68"/>
      <c r="I44" s="68"/>
      <c r="J44" s="68"/>
    </row>
    <row r="45" spans="1:18" x14ac:dyDescent="0.25">
      <c r="C45" s="32"/>
      <c r="D45" s="570" t="s">
        <v>40</v>
      </c>
      <c r="E45" s="570"/>
      <c r="F45" s="570"/>
      <c r="G45" s="21"/>
      <c r="H45" s="90">
        <v>5</v>
      </c>
      <c r="I45" s="90"/>
      <c r="J45" s="29"/>
      <c r="L45" s="89" t="s">
        <v>140</v>
      </c>
      <c r="M45" s="89"/>
      <c r="N45" s="89" t="s">
        <v>141</v>
      </c>
      <c r="O45" s="89"/>
      <c r="P45" s="89" t="s">
        <v>142</v>
      </c>
      <c r="Q45" s="13"/>
      <c r="R45" s="89" t="s">
        <v>143</v>
      </c>
    </row>
    <row r="46" spans="1:18" x14ac:dyDescent="0.25">
      <c r="B46" s="12"/>
      <c r="E46" s="575" t="s">
        <v>41</v>
      </c>
      <c r="F46" s="575"/>
      <c r="G46" s="41"/>
      <c r="H46" s="41"/>
      <c r="I46" s="41"/>
      <c r="J46" s="41"/>
    </row>
    <row r="47" spans="1:18" x14ac:dyDescent="0.25">
      <c r="B47" s="12">
        <v>1</v>
      </c>
      <c r="F47" s="65" t="s">
        <v>42</v>
      </c>
      <c r="G47" s="66">
        <v>1</v>
      </c>
      <c r="H47" s="45"/>
      <c r="I47" s="45"/>
      <c r="J47" s="45"/>
      <c r="K47" s="46"/>
      <c r="L47" s="46" t="s">
        <v>136</v>
      </c>
      <c r="M47" s="46"/>
      <c r="N47" s="46"/>
      <c r="O47" s="46"/>
      <c r="P47" s="46"/>
      <c r="Q47" s="46"/>
      <c r="R47" s="47"/>
    </row>
    <row r="48" spans="1:18" x14ac:dyDescent="0.25">
      <c r="B48" s="12">
        <v>1</v>
      </c>
      <c r="F48" s="88" t="s">
        <v>43</v>
      </c>
      <c r="G48" s="51">
        <v>1</v>
      </c>
      <c r="H48" s="51"/>
      <c r="I48" s="51"/>
      <c r="J48" s="51"/>
      <c r="K48" s="52"/>
      <c r="L48" s="52" t="s">
        <v>137</v>
      </c>
      <c r="M48" s="52"/>
      <c r="N48" s="52"/>
      <c r="O48" s="52"/>
      <c r="P48" s="52"/>
      <c r="Q48" s="52"/>
      <c r="R48" s="53"/>
    </row>
    <row r="49" spans="1:18" x14ac:dyDescent="0.25">
      <c r="D49" s="570" t="s">
        <v>44</v>
      </c>
      <c r="E49" s="570"/>
      <c r="F49" s="570"/>
      <c r="G49" s="54"/>
      <c r="H49" s="64"/>
      <c r="I49" s="64"/>
      <c r="J49" s="64"/>
    </row>
    <row r="50" spans="1:18" x14ac:dyDescent="0.25">
      <c r="B50" s="12">
        <v>1</v>
      </c>
      <c r="D50" s="44"/>
      <c r="E50" s="576" t="s">
        <v>45</v>
      </c>
      <c r="F50" s="576"/>
      <c r="G50" s="596">
        <v>5</v>
      </c>
      <c r="H50" s="596">
        <v>10</v>
      </c>
      <c r="I50" s="45"/>
      <c r="J50" s="45"/>
      <c r="K50" s="46"/>
      <c r="L50" s="46" t="s">
        <v>107</v>
      </c>
      <c r="M50" s="46"/>
      <c r="N50" s="46"/>
      <c r="O50" s="46"/>
      <c r="P50" s="46"/>
      <c r="Q50" s="46"/>
      <c r="R50" s="47"/>
    </row>
    <row r="51" spans="1:18" x14ac:dyDescent="0.25">
      <c r="B51" s="12">
        <v>1</v>
      </c>
      <c r="D51" s="48"/>
      <c r="E51" s="583" t="s">
        <v>46</v>
      </c>
      <c r="F51" s="583"/>
      <c r="G51" s="597"/>
      <c r="H51" s="597"/>
      <c r="I51" s="27"/>
      <c r="J51" s="27"/>
      <c r="K51" s="32"/>
      <c r="L51" s="32" t="s">
        <v>108</v>
      </c>
      <c r="M51" s="32"/>
      <c r="N51" s="32"/>
      <c r="O51" s="32"/>
      <c r="P51" s="32"/>
      <c r="Q51" s="32"/>
      <c r="R51" s="49"/>
    </row>
    <row r="52" spans="1:18" x14ac:dyDescent="0.25">
      <c r="B52" s="12">
        <v>1</v>
      </c>
      <c r="D52" s="48"/>
      <c r="E52" s="583" t="s">
        <v>47</v>
      </c>
      <c r="F52" s="583"/>
      <c r="G52" s="597"/>
      <c r="H52" s="597"/>
      <c r="I52" s="27"/>
      <c r="J52" s="27"/>
      <c r="K52" s="32"/>
      <c r="L52" s="32" t="s">
        <v>109</v>
      </c>
      <c r="M52" s="32"/>
      <c r="N52" s="32"/>
      <c r="O52" s="32"/>
      <c r="P52" s="32"/>
      <c r="Q52" s="32"/>
      <c r="R52" s="49"/>
    </row>
    <row r="53" spans="1:18" x14ac:dyDescent="0.25">
      <c r="B53" s="12">
        <v>1</v>
      </c>
      <c r="D53" s="48"/>
      <c r="E53" s="583" t="s">
        <v>48</v>
      </c>
      <c r="F53" s="583"/>
      <c r="G53" s="597"/>
      <c r="H53" s="597"/>
      <c r="I53" s="27"/>
      <c r="J53" s="27"/>
      <c r="K53" s="32"/>
      <c r="L53" s="32" t="s">
        <v>110</v>
      </c>
      <c r="M53" s="32"/>
      <c r="N53" s="32"/>
      <c r="O53" s="32"/>
      <c r="P53" s="32"/>
      <c r="Q53" s="32"/>
      <c r="R53" s="49"/>
    </row>
    <row r="54" spans="1:18" x14ac:dyDescent="0.25">
      <c r="B54" s="12">
        <v>1</v>
      </c>
      <c r="D54" s="50"/>
      <c r="E54" s="584" t="s">
        <v>49</v>
      </c>
      <c r="F54" s="584"/>
      <c r="G54" s="598"/>
      <c r="H54" s="597"/>
      <c r="I54" s="51"/>
      <c r="J54" s="51"/>
      <c r="K54" s="52"/>
      <c r="L54" s="52" t="s">
        <v>111</v>
      </c>
      <c r="M54" s="52"/>
      <c r="N54" s="52"/>
      <c r="O54" s="52"/>
      <c r="P54" s="52"/>
      <c r="Q54" s="52"/>
      <c r="R54" s="53"/>
    </row>
    <row r="55" spans="1:18" x14ac:dyDescent="0.25">
      <c r="B55" s="12">
        <v>1</v>
      </c>
      <c r="E55" s="575" t="s">
        <v>50</v>
      </c>
      <c r="F55" s="575"/>
      <c r="G55" s="54"/>
      <c r="H55" s="598"/>
      <c r="I55" s="54"/>
      <c r="J55" s="54"/>
    </row>
    <row r="56" spans="1:18" x14ac:dyDescent="0.25">
      <c r="B56" s="12">
        <v>1</v>
      </c>
      <c r="F56" s="55" t="s">
        <v>51</v>
      </c>
      <c r="G56" s="56"/>
      <c r="H56" s="56"/>
      <c r="I56" s="56"/>
      <c r="J56" s="56"/>
      <c r="K56" s="57"/>
      <c r="L56" s="57" t="s">
        <v>112</v>
      </c>
      <c r="M56" s="57"/>
      <c r="N56" s="57"/>
      <c r="O56" s="57"/>
      <c r="P56" s="57"/>
      <c r="Q56" s="57"/>
      <c r="R56" s="58"/>
    </row>
    <row r="57" spans="1:18" x14ac:dyDescent="0.25">
      <c r="B57" s="12">
        <v>1</v>
      </c>
      <c r="F57" s="33" t="s">
        <v>52</v>
      </c>
      <c r="G57" s="54"/>
      <c r="H57" s="54"/>
      <c r="I57" s="54"/>
      <c r="J57" s="54"/>
    </row>
    <row r="58" spans="1:18" x14ac:dyDescent="0.25">
      <c r="B58" s="12">
        <v>1</v>
      </c>
      <c r="C58" s="32"/>
      <c r="D58" s="578" t="s">
        <v>53</v>
      </c>
      <c r="E58" s="579"/>
      <c r="F58" s="579"/>
      <c r="G58" s="60"/>
      <c r="H58" s="60">
        <v>2</v>
      </c>
      <c r="I58" s="60"/>
      <c r="J58" s="60"/>
      <c r="K58" s="46"/>
      <c r="L58" s="46" t="s">
        <v>113</v>
      </c>
      <c r="M58" s="46"/>
      <c r="N58" s="46"/>
      <c r="O58" s="46"/>
      <c r="P58" s="46"/>
      <c r="Q58" s="46"/>
      <c r="R58" s="47"/>
    </row>
    <row r="59" spans="1:18" x14ac:dyDescent="0.25">
      <c r="B59" s="12">
        <v>1</v>
      </c>
      <c r="C59" s="32"/>
      <c r="D59" s="581" t="s">
        <v>54</v>
      </c>
      <c r="E59" s="582"/>
      <c r="F59" s="582"/>
      <c r="G59" s="51"/>
      <c r="H59" s="61">
        <v>2</v>
      </c>
      <c r="I59" s="61"/>
      <c r="J59" s="61"/>
      <c r="K59" s="52"/>
      <c r="L59" s="32" t="s">
        <v>114</v>
      </c>
      <c r="R59" s="49"/>
    </row>
    <row r="60" spans="1:18" x14ac:dyDescent="0.25">
      <c r="B60" s="12">
        <v>1</v>
      </c>
      <c r="C60" s="32"/>
      <c r="D60" s="570" t="s">
        <v>33</v>
      </c>
      <c r="E60" s="570"/>
      <c r="F60" s="570"/>
      <c r="G60" s="59"/>
      <c r="H60" s="59"/>
      <c r="I60" s="59"/>
      <c r="J60" s="59"/>
      <c r="L60" s="48" t="s">
        <v>115</v>
      </c>
      <c r="R60" s="49"/>
    </row>
    <row r="61" spans="1:18" ht="15.75" x14ac:dyDescent="0.25">
      <c r="A61" s="2"/>
      <c r="B61" s="2"/>
      <c r="C61" s="31"/>
      <c r="D61" s="565" t="s">
        <v>55</v>
      </c>
      <c r="E61" s="585"/>
      <c r="F61" s="585"/>
      <c r="G61" s="27"/>
      <c r="H61" s="34"/>
      <c r="I61" s="34"/>
      <c r="J61" s="34"/>
      <c r="L61" s="50" t="s">
        <v>116</v>
      </c>
      <c r="M61" s="52"/>
      <c r="N61" s="52"/>
      <c r="O61" s="52"/>
      <c r="P61" s="52"/>
      <c r="Q61" s="52"/>
      <c r="R61" s="53"/>
    </row>
    <row r="62" spans="1:18" x14ac:dyDescent="0.25">
      <c r="C62" s="32"/>
      <c r="D62" s="567" t="s">
        <v>56</v>
      </c>
      <c r="E62" s="567"/>
      <c r="F62" s="567"/>
      <c r="G62" s="19"/>
      <c r="H62" s="19"/>
      <c r="I62" s="19"/>
      <c r="J62" s="19"/>
    </row>
    <row r="63" spans="1:18" x14ac:dyDescent="0.25">
      <c r="A63" s="11">
        <v>1</v>
      </c>
      <c r="B63" s="11"/>
      <c r="E63" s="569" t="s">
        <v>57</v>
      </c>
      <c r="F63" s="569"/>
      <c r="G63" s="21"/>
      <c r="H63" s="21"/>
      <c r="I63" s="21"/>
      <c r="J63" s="21"/>
    </row>
    <row r="64" spans="1:18" x14ac:dyDescent="0.25">
      <c r="A64" s="11">
        <v>1</v>
      </c>
      <c r="B64" s="11"/>
      <c r="E64" s="569" t="s">
        <v>58</v>
      </c>
      <c r="F64" s="569"/>
      <c r="G64" s="21"/>
      <c r="H64" s="21"/>
      <c r="I64" s="21"/>
      <c r="J64" s="21"/>
    </row>
    <row r="65" spans="1:18" x14ac:dyDescent="0.25">
      <c r="A65" s="11">
        <v>1</v>
      </c>
      <c r="B65" s="11"/>
      <c r="E65" s="569" t="s">
        <v>59</v>
      </c>
      <c r="F65" s="569"/>
      <c r="G65" s="21"/>
      <c r="H65" s="21"/>
      <c r="I65" s="21"/>
      <c r="J65" s="21"/>
    </row>
    <row r="66" spans="1:18" x14ac:dyDescent="0.25">
      <c r="A66" s="11">
        <v>1</v>
      </c>
      <c r="B66" s="11"/>
      <c r="D66" s="567" t="s">
        <v>60</v>
      </c>
      <c r="E66" s="567"/>
      <c r="F66" s="567"/>
      <c r="G66" s="19"/>
      <c r="H66" s="19"/>
      <c r="I66" s="19"/>
      <c r="J66" s="19"/>
    </row>
    <row r="67" spans="1:18" x14ac:dyDescent="0.25">
      <c r="A67" s="11">
        <v>1</v>
      </c>
      <c r="B67" s="11"/>
      <c r="D67" s="567" t="s">
        <v>61</v>
      </c>
      <c r="E67" s="567"/>
      <c r="F67" s="567"/>
      <c r="G67" s="77"/>
      <c r="H67" s="77"/>
      <c r="I67" s="77"/>
      <c r="J67" s="77"/>
    </row>
    <row r="68" spans="1:18" x14ac:dyDescent="0.25">
      <c r="B68" s="12">
        <v>1</v>
      </c>
      <c r="D68" s="578" t="s">
        <v>62</v>
      </c>
      <c r="E68" s="579"/>
      <c r="F68" s="579"/>
      <c r="G68" s="45">
        <v>1</v>
      </c>
      <c r="H68" s="60"/>
      <c r="I68" s="60"/>
      <c r="J68" s="60"/>
      <c r="K68" s="78"/>
      <c r="L68" s="46" t="s">
        <v>117</v>
      </c>
      <c r="M68" s="46"/>
      <c r="N68" s="46"/>
      <c r="O68" s="46"/>
      <c r="P68" s="46"/>
      <c r="Q68" s="46"/>
      <c r="R68" s="47"/>
    </row>
    <row r="69" spans="1:18" x14ac:dyDescent="0.25">
      <c r="B69" s="12">
        <v>1</v>
      </c>
      <c r="D69" s="581" t="s">
        <v>63</v>
      </c>
      <c r="E69" s="582"/>
      <c r="F69" s="582"/>
      <c r="G69" s="51">
        <v>2</v>
      </c>
      <c r="H69" s="61"/>
      <c r="I69" s="61"/>
      <c r="J69" s="61"/>
      <c r="K69" s="52"/>
      <c r="L69" s="32" t="s">
        <v>118</v>
      </c>
      <c r="M69" s="32"/>
      <c r="N69" s="32"/>
      <c r="O69" s="32"/>
      <c r="P69" s="32"/>
      <c r="Q69" s="32"/>
      <c r="R69" s="49"/>
    </row>
    <row r="70" spans="1:18" x14ac:dyDescent="0.25">
      <c r="B70" s="12">
        <v>1</v>
      </c>
      <c r="D70" s="570" t="s">
        <v>64</v>
      </c>
      <c r="E70" s="570"/>
      <c r="F70" s="570"/>
      <c r="G70" s="43"/>
      <c r="H70" s="59"/>
      <c r="I70" s="59"/>
      <c r="J70" s="59"/>
      <c r="L70" s="50" t="s">
        <v>119</v>
      </c>
      <c r="M70" s="52"/>
      <c r="N70" s="52"/>
      <c r="O70" s="52"/>
      <c r="P70" s="52"/>
      <c r="Q70" s="52"/>
      <c r="R70" s="53"/>
    </row>
    <row r="71" spans="1:18" x14ac:dyDescent="0.25">
      <c r="B71" s="12">
        <v>1</v>
      </c>
      <c r="E71" s="575" t="s">
        <v>65</v>
      </c>
      <c r="F71" s="575"/>
      <c r="G71" s="27"/>
      <c r="H71" s="27"/>
      <c r="I71" s="27"/>
      <c r="J71" s="27"/>
    </row>
    <row r="72" spans="1:18" x14ac:dyDescent="0.25">
      <c r="B72" s="12">
        <v>1</v>
      </c>
      <c r="E72" s="575" t="s">
        <v>66</v>
      </c>
      <c r="F72" s="575"/>
      <c r="G72" s="41"/>
      <c r="H72" s="41"/>
      <c r="I72" s="41"/>
      <c r="J72" s="41"/>
    </row>
    <row r="73" spans="1:18" x14ac:dyDescent="0.25">
      <c r="B73" s="12">
        <v>1</v>
      </c>
      <c r="D73" s="79"/>
      <c r="E73" s="586" t="s">
        <v>67</v>
      </c>
      <c r="F73" s="586"/>
      <c r="G73" s="56"/>
      <c r="H73" s="56"/>
      <c r="I73" s="56"/>
      <c r="J73" s="56"/>
      <c r="K73" s="57"/>
      <c r="L73" s="57" t="s">
        <v>120</v>
      </c>
      <c r="M73" s="57"/>
      <c r="N73" s="57"/>
      <c r="O73" s="57"/>
      <c r="P73" s="57"/>
      <c r="Q73" s="57"/>
      <c r="R73" s="58"/>
    </row>
    <row r="74" spans="1:18" x14ac:dyDescent="0.25">
      <c r="B74" s="12">
        <v>1</v>
      </c>
      <c r="D74" s="79"/>
      <c r="E74" s="586" t="s">
        <v>68</v>
      </c>
      <c r="F74" s="586"/>
      <c r="G74" s="56"/>
      <c r="H74" s="56"/>
      <c r="I74" s="56"/>
      <c r="J74" s="56"/>
      <c r="K74" s="57"/>
      <c r="L74" s="57" t="s">
        <v>138</v>
      </c>
      <c r="M74" s="57"/>
      <c r="N74" s="57"/>
      <c r="O74" s="57"/>
      <c r="P74" s="57"/>
      <c r="Q74" s="57"/>
      <c r="R74" s="58"/>
    </row>
    <row r="75" spans="1:18" x14ac:dyDescent="0.25">
      <c r="A75" s="11">
        <v>1</v>
      </c>
      <c r="B75" s="11"/>
      <c r="D75" s="587" t="s">
        <v>7</v>
      </c>
      <c r="E75" s="587"/>
      <c r="F75" s="587"/>
      <c r="G75" s="80"/>
      <c r="H75" s="80"/>
      <c r="I75" s="80"/>
      <c r="J75" s="80"/>
    </row>
    <row r="76" spans="1:18" x14ac:dyDescent="0.25">
      <c r="B76" s="12">
        <v>1</v>
      </c>
      <c r="D76" s="570" t="s">
        <v>33</v>
      </c>
      <c r="E76" s="570"/>
      <c r="F76" s="570"/>
      <c r="G76" s="29"/>
      <c r="H76" s="29"/>
      <c r="I76" s="29"/>
      <c r="J76" s="29"/>
    </row>
    <row r="77" spans="1:18" ht="15.75" x14ac:dyDescent="0.25">
      <c r="A77" s="2"/>
      <c r="B77" s="2"/>
      <c r="C77" s="31"/>
      <c r="D77" s="565" t="s">
        <v>69</v>
      </c>
      <c r="E77" s="585"/>
      <c r="F77" s="585"/>
      <c r="G77" s="34"/>
      <c r="H77" s="34"/>
      <c r="I77" s="34"/>
      <c r="J77" s="34"/>
    </row>
    <row r="78" spans="1:18" x14ac:dyDescent="0.25">
      <c r="C78" s="32"/>
      <c r="D78" s="567" t="s">
        <v>70</v>
      </c>
      <c r="E78" s="567"/>
      <c r="F78" s="567"/>
      <c r="G78" s="19"/>
      <c r="H78" s="19"/>
      <c r="I78" s="19"/>
      <c r="J78" s="19"/>
    </row>
    <row r="79" spans="1:18" x14ac:dyDescent="0.25">
      <c r="A79" s="11">
        <v>1</v>
      </c>
      <c r="B79" s="11"/>
      <c r="E79" s="569" t="s">
        <v>71</v>
      </c>
      <c r="F79" s="569"/>
      <c r="G79" s="21"/>
      <c r="H79" s="21"/>
      <c r="I79" s="21"/>
      <c r="J79" s="21"/>
    </row>
    <row r="80" spans="1:18" x14ac:dyDescent="0.25">
      <c r="A80" s="11">
        <v>1</v>
      </c>
      <c r="B80" s="11"/>
      <c r="E80" s="569" t="s">
        <v>72</v>
      </c>
      <c r="F80" s="569"/>
      <c r="G80" s="21"/>
      <c r="H80" s="21"/>
      <c r="I80" s="21"/>
      <c r="J80" s="21"/>
    </row>
    <row r="81" spans="1:18" x14ac:dyDescent="0.25">
      <c r="A81" s="11">
        <v>1</v>
      </c>
      <c r="B81" s="11"/>
      <c r="E81" s="569" t="s">
        <v>73</v>
      </c>
      <c r="F81" s="569"/>
      <c r="G81" s="21"/>
      <c r="H81" s="21"/>
      <c r="I81" s="21"/>
      <c r="J81" s="21"/>
    </row>
    <row r="82" spans="1:18" x14ac:dyDescent="0.25">
      <c r="A82" s="11">
        <v>1</v>
      </c>
      <c r="B82" s="11"/>
      <c r="E82" s="588" t="s">
        <v>51</v>
      </c>
      <c r="F82" s="588"/>
      <c r="G82" s="21"/>
      <c r="H82" s="21"/>
      <c r="I82" s="21"/>
      <c r="J82" s="21"/>
    </row>
    <row r="83" spans="1:18" x14ac:dyDescent="0.25">
      <c r="A83" s="11">
        <v>1</v>
      </c>
      <c r="B83" s="11"/>
      <c r="E83" s="588" t="s">
        <v>74</v>
      </c>
      <c r="F83" s="588"/>
      <c r="G83" s="21"/>
      <c r="H83" s="21"/>
      <c r="I83" s="21"/>
      <c r="J83" s="21"/>
    </row>
    <row r="84" spans="1:18" x14ac:dyDescent="0.25">
      <c r="A84" s="11">
        <v>1</v>
      </c>
      <c r="B84" s="11"/>
      <c r="E84" s="589" t="s">
        <v>75</v>
      </c>
      <c r="F84" s="589"/>
      <c r="G84" s="81"/>
      <c r="H84" s="81"/>
      <c r="I84" s="81"/>
      <c r="J84" s="81"/>
    </row>
    <row r="85" spans="1:18" x14ac:dyDescent="0.25">
      <c r="B85" s="12">
        <v>1</v>
      </c>
      <c r="D85" s="79"/>
      <c r="E85" s="590" t="s">
        <v>76</v>
      </c>
      <c r="F85" s="590"/>
      <c r="G85" s="82">
        <v>2</v>
      </c>
      <c r="H85" s="82"/>
      <c r="I85" s="82"/>
      <c r="J85" s="82"/>
      <c r="K85" s="57"/>
      <c r="L85" s="57" t="s">
        <v>121</v>
      </c>
      <c r="M85" s="57"/>
      <c r="N85" s="57"/>
      <c r="O85" s="57"/>
      <c r="P85" s="57"/>
      <c r="Q85" s="57"/>
      <c r="R85" s="58"/>
    </row>
    <row r="86" spans="1:18" x14ac:dyDescent="0.25">
      <c r="D86" s="567" t="s">
        <v>77</v>
      </c>
      <c r="E86" s="567"/>
      <c r="F86" s="567"/>
      <c r="G86" s="69"/>
      <c r="H86" s="69"/>
      <c r="I86" s="69"/>
      <c r="J86" s="69"/>
    </row>
    <row r="87" spans="1:18" x14ac:dyDescent="0.25">
      <c r="A87" s="11">
        <v>1</v>
      </c>
      <c r="B87" s="11"/>
      <c r="E87" s="569" t="s">
        <v>78</v>
      </c>
      <c r="F87" s="569"/>
      <c r="G87" s="21"/>
      <c r="H87" s="21"/>
      <c r="I87" s="21"/>
      <c r="J87" s="21"/>
    </row>
    <row r="88" spans="1:18" x14ac:dyDescent="0.25">
      <c r="A88" s="11">
        <v>1</v>
      </c>
      <c r="B88" s="11"/>
      <c r="E88" s="569" t="s">
        <v>79</v>
      </c>
      <c r="F88" s="569"/>
      <c r="G88" s="21"/>
      <c r="H88" s="21"/>
      <c r="I88" s="21"/>
      <c r="J88" s="21"/>
    </row>
    <row r="89" spans="1:18" x14ac:dyDescent="0.25">
      <c r="A89" s="11">
        <v>1</v>
      </c>
      <c r="B89" s="11"/>
      <c r="E89" s="569" t="s">
        <v>80</v>
      </c>
      <c r="F89" s="569"/>
      <c r="G89" s="21"/>
      <c r="H89" s="21"/>
      <c r="I89" s="21"/>
      <c r="J89" s="21"/>
    </row>
    <row r="90" spans="1:18" x14ac:dyDescent="0.25">
      <c r="A90" s="11">
        <v>1</v>
      </c>
      <c r="B90" s="11"/>
      <c r="E90" s="569" t="s">
        <v>81</v>
      </c>
      <c r="F90" s="569"/>
      <c r="G90" s="21"/>
      <c r="H90" s="21"/>
      <c r="I90" s="21"/>
      <c r="J90" s="21"/>
    </row>
    <row r="91" spans="1:18" x14ac:dyDescent="0.25">
      <c r="A91" s="11">
        <v>1</v>
      </c>
      <c r="B91" s="11"/>
      <c r="E91" s="589" t="s">
        <v>82</v>
      </c>
      <c r="F91" s="589"/>
      <c r="G91" s="35"/>
      <c r="H91" s="35"/>
      <c r="I91" s="35"/>
      <c r="J91" s="35"/>
    </row>
    <row r="92" spans="1:18" x14ac:dyDescent="0.25">
      <c r="D92" s="567" t="s">
        <v>83</v>
      </c>
      <c r="E92" s="567"/>
      <c r="F92" s="567"/>
      <c r="G92" s="19"/>
      <c r="H92" s="19"/>
      <c r="I92" s="19"/>
      <c r="J92" s="19"/>
    </row>
    <row r="93" spans="1:18" ht="15.75" x14ac:dyDescent="0.25">
      <c r="A93" s="2"/>
      <c r="B93" s="2"/>
      <c r="C93" s="31"/>
      <c r="D93" s="565" t="s">
        <v>84</v>
      </c>
      <c r="E93" s="565"/>
      <c r="F93" s="565"/>
      <c r="G93" s="18"/>
      <c r="H93" s="18"/>
      <c r="I93" s="18"/>
      <c r="J93" s="18"/>
    </row>
    <row r="94" spans="1:18" x14ac:dyDescent="0.25">
      <c r="A94" s="11">
        <v>1</v>
      </c>
      <c r="B94" s="11"/>
      <c r="D94" s="592" t="s">
        <v>85</v>
      </c>
      <c r="E94" s="592"/>
      <c r="F94" s="592"/>
      <c r="G94" s="36"/>
      <c r="H94" s="36"/>
      <c r="I94" s="36"/>
      <c r="J94" s="36"/>
    </row>
    <row r="95" spans="1:18" x14ac:dyDescent="0.25">
      <c r="A95" s="11">
        <v>1</v>
      </c>
      <c r="B95" s="11"/>
      <c r="D95" s="567" t="s">
        <v>86</v>
      </c>
      <c r="E95" s="567"/>
      <c r="F95" s="567"/>
      <c r="G95" s="19"/>
      <c r="H95" s="19"/>
      <c r="I95" s="19"/>
      <c r="J95" s="19"/>
    </row>
    <row r="96" spans="1:18" x14ac:dyDescent="0.25">
      <c r="A96" s="11">
        <v>1</v>
      </c>
      <c r="B96" s="11"/>
      <c r="D96" s="592" t="s">
        <v>87</v>
      </c>
      <c r="E96" s="592"/>
      <c r="F96" s="592"/>
      <c r="G96" s="36"/>
      <c r="H96" s="36"/>
      <c r="I96" s="36"/>
      <c r="J96" s="36"/>
    </row>
    <row r="97" spans="1:18" x14ac:dyDescent="0.25">
      <c r="A97" s="11">
        <v>1</v>
      </c>
      <c r="B97" s="11"/>
      <c r="D97" s="567" t="s">
        <v>88</v>
      </c>
      <c r="E97" s="567"/>
      <c r="F97" s="567"/>
      <c r="G97" s="77"/>
      <c r="H97" s="77"/>
      <c r="I97" s="77"/>
      <c r="J97" s="77"/>
    </row>
    <row r="98" spans="1:18" x14ac:dyDescent="0.25">
      <c r="B98" s="12">
        <v>1</v>
      </c>
      <c r="D98" s="593" t="s">
        <v>89</v>
      </c>
      <c r="E98" s="594"/>
      <c r="F98" s="594"/>
      <c r="G98" s="83">
        <v>1</v>
      </c>
      <c r="H98" s="83">
        <v>2</v>
      </c>
      <c r="I98" s="83"/>
      <c r="J98" s="83"/>
      <c r="K98" s="57"/>
      <c r="L98" s="57" t="s">
        <v>122</v>
      </c>
      <c r="M98" s="57"/>
      <c r="N98" s="57"/>
      <c r="O98" s="57"/>
      <c r="P98" s="57"/>
      <c r="Q98" s="57"/>
      <c r="R98" s="58"/>
    </row>
    <row r="99" spans="1:18" x14ac:dyDescent="0.25">
      <c r="B99" s="12">
        <v>1</v>
      </c>
      <c r="D99" s="570" t="s">
        <v>90</v>
      </c>
      <c r="E99" s="570"/>
      <c r="F99" s="570"/>
      <c r="G99" s="59"/>
      <c r="H99" s="59"/>
      <c r="I99" s="59"/>
      <c r="J99" s="59"/>
    </row>
    <row r="100" spans="1:18" x14ac:dyDescent="0.25">
      <c r="A100" s="11">
        <v>1</v>
      </c>
      <c r="B100" s="11"/>
      <c r="D100" s="591" t="s">
        <v>33</v>
      </c>
      <c r="E100" s="591"/>
      <c r="F100" s="591"/>
      <c r="G100" s="37"/>
      <c r="H100" s="37"/>
      <c r="I100" s="37"/>
      <c r="J100" s="37"/>
    </row>
    <row r="101" spans="1:18" ht="15.75" x14ac:dyDescent="0.25">
      <c r="A101" s="2"/>
      <c r="B101" s="2"/>
      <c r="C101" s="31"/>
      <c r="D101" s="565" t="s">
        <v>91</v>
      </c>
      <c r="E101" s="565"/>
      <c r="F101" s="565"/>
      <c r="G101" s="18"/>
      <c r="H101" s="18"/>
      <c r="I101" s="18"/>
      <c r="J101" s="18"/>
    </row>
    <row r="102" spans="1:18" x14ac:dyDescent="0.25">
      <c r="A102" s="11">
        <v>1</v>
      </c>
      <c r="B102" s="11"/>
      <c r="D102" s="567" t="s">
        <v>92</v>
      </c>
      <c r="E102" s="567"/>
      <c r="F102" s="567"/>
      <c r="G102" s="19"/>
      <c r="H102" s="19"/>
      <c r="I102" s="19"/>
      <c r="J102" s="19"/>
    </row>
    <row r="103" spans="1:18" x14ac:dyDescent="0.25">
      <c r="A103" s="11">
        <v>1</v>
      </c>
      <c r="B103" s="11"/>
      <c r="D103" s="567" t="s">
        <v>93</v>
      </c>
      <c r="E103" s="567"/>
      <c r="F103" s="567"/>
      <c r="G103" s="19"/>
      <c r="H103" s="19"/>
      <c r="I103" s="19"/>
      <c r="J103" s="19"/>
    </row>
    <row r="104" spans="1:18" x14ac:dyDescent="0.25">
      <c r="A104" s="11">
        <v>1</v>
      </c>
      <c r="B104" s="11"/>
      <c r="D104" s="567" t="s">
        <v>94</v>
      </c>
      <c r="E104" s="567"/>
      <c r="F104" s="567"/>
      <c r="G104" s="19"/>
      <c r="H104" s="19"/>
      <c r="I104" s="19"/>
      <c r="J104" s="19"/>
    </row>
    <row r="105" spans="1:18" x14ac:dyDescent="0.25">
      <c r="A105" s="11">
        <v>1</v>
      </c>
      <c r="B105" s="11"/>
      <c r="D105" s="567" t="s">
        <v>95</v>
      </c>
      <c r="E105" s="567"/>
      <c r="F105" s="567"/>
      <c r="G105" s="19"/>
      <c r="H105" s="19"/>
      <c r="I105" s="19"/>
      <c r="J105" s="19"/>
    </row>
    <row r="106" spans="1:18" x14ac:dyDescent="0.25">
      <c r="A106" s="11">
        <v>1</v>
      </c>
      <c r="B106" s="11"/>
      <c r="E106" s="569" t="s">
        <v>96</v>
      </c>
      <c r="F106" s="569"/>
      <c r="G106" s="21"/>
      <c r="H106" s="21"/>
      <c r="I106" s="21"/>
      <c r="J106" s="21"/>
    </row>
    <row r="107" spans="1:18" x14ac:dyDescent="0.25">
      <c r="B107" s="12">
        <v>1</v>
      </c>
      <c r="E107" s="575" t="s">
        <v>97</v>
      </c>
      <c r="F107" s="575"/>
      <c r="G107" s="42"/>
      <c r="H107" s="41"/>
      <c r="I107" s="41"/>
      <c r="J107" s="41"/>
    </row>
    <row r="108" spans="1:18" x14ac:dyDescent="0.25">
      <c r="B108" s="12">
        <v>1</v>
      </c>
      <c r="D108" s="79"/>
      <c r="E108" s="586" t="s">
        <v>98</v>
      </c>
      <c r="F108" s="586"/>
      <c r="G108" s="56">
        <v>3</v>
      </c>
      <c r="H108" s="56"/>
      <c r="I108" s="56"/>
      <c r="J108" s="56"/>
      <c r="K108" s="57"/>
      <c r="L108" s="57" t="s">
        <v>123</v>
      </c>
      <c r="M108" s="57"/>
      <c r="N108" s="57"/>
      <c r="O108" s="57"/>
      <c r="P108" s="57"/>
      <c r="Q108" s="57"/>
      <c r="R108" s="58"/>
    </row>
    <row r="109" spans="1:18" x14ac:dyDescent="0.25">
      <c r="A109" s="11">
        <v>1</v>
      </c>
      <c r="B109" s="11"/>
      <c r="D109" s="591" t="s">
        <v>33</v>
      </c>
      <c r="E109" s="591"/>
      <c r="F109" s="591"/>
      <c r="G109" s="84"/>
      <c r="H109" s="84"/>
      <c r="I109" s="84"/>
      <c r="J109" s="84"/>
    </row>
    <row r="110" spans="1:18" ht="15.75" x14ac:dyDescent="0.25">
      <c r="A110" s="2"/>
      <c r="B110" s="2"/>
      <c r="C110" s="31"/>
      <c r="D110" s="565" t="s">
        <v>99</v>
      </c>
      <c r="E110" s="565"/>
      <c r="F110" s="565"/>
      <c r="G110" s="18"/>
      <c r="H110" s="18"/>
      <c r="I110" s="18"/>
      <c r="J110" s="18"/>
    </row>
    <row r="111" spans="1:18" x14ac:dyDescent="0.25">
      <c r="A111" s="11">
        <v>1</v>
      </c>
      <c r="B111" s="11"/>
      <c r="C111" s="38"/>
      <c r="D111" s="595" t="s">
        <v>100</v>
      </c>
      <c r="E111" s="595"/>
      <c r="F111" s="595"/>
      <c r="G111" s="85"/>
      <c r="H111" s="85"/>
      <c r="I111" s="85"/>
      <c r="J111" s="85"/>
    </row>
    <row r="112" spans="1:18" x14ac:dyDescent="0.25">
      <c r="B112" s="12">
        <v>1</v>
      </c>
      <c r="D112" s="593" t="s">
        <v>101</v>
      </c>
      <c r="E112" s="594"/>
      <c r="F112" s="594"/>
      <c r="G112" s="83"/>
      <c r="H112" s="83"/>
      <c r="I112" s="83"/>
      <c r="J112" s="83"/>
      <c r="K112" s="57"/>
      <c r="L112" s="57" t="s">
        <v>124</v>
      </c>
      <c r="M112" s="57"/>
      <c r="N112" s="57"/>
      <c r="O112" s="57"/>
      <c r="P112" s="57"/>
      <c r="Q112" s="57"/>
      <c r="R112" s="58"/>
    </row>
    <row r="113" spans="1:18" ht="15.75" x14ac:dyDescent="0.25">
      <c r="A113" s="2"/>
      <c r="B113" s="2"/>
      <c r="C113" s="31"/>
      <c r="D113" s="565" t="s">
        <v>102</v>
      </c>
      <c r="E113" s="565"/>
      <c r="F113" s="565"/>
      <c r="G113" s="86"/>
      <c r="H113" s="86"/>
      <c r="I113" s="86"/>
      <c r="J113" s="86"/>
    </row>
    <row r="114" spans="1:18" x14ac:dyDescent="0.25">
      <c r="B114" s="12">
        <v>1</v>
      </c>
      <c r="D114" s="593" t="s">
        <v>323</v>
      </c>
      <c r="E114" s="594"/>
      <c r="F114" s="594"/>
      <c r="G114" s="83">
        <v>3</v>
      </c>
      <c r="H114" s="83">
        <v>3</v>
      </c>
      <c r="I114" s="83"/>
      <c r="J114" s="83"/>
      <c r="K114" s="57"/>
      <c r="L114" s="57" t="s">
        <v>125</v>
      </c>
      <c r="M114" s="57"/>
      <c r="N114" s="57"/>
      <c r="O114" s="57"/>
      <c r="P114" s="57"/>
      <c r="Q114" s="57"/>
      <c r="R114" s="58"/>
    </row>
    <row r="115" spans="1:18" x14ac:dyDescent="0.25">
      <c r="B115" s="12">
        <v>1</v>
      </c>
      <c r="D115" s="593" t="s">
        <v>104</v>
      </c>
      <c r="E115" s="594"/>
      <c r="F115" s="594"/>
      <c r="G115" s="83"/>
      <c r="H115" s="83"/>
      <c r="I115" s="83"/>
      <c r="J115" s="83"/>
      <c r="K115" s="57"/>
      <c r="L115" s="57" t="s">
        <v>124</v>
      </c>
      <c r="M115" s="57"/>
      <c r="N115" s="57"/>
      <c r="O115" s="57"/>
      <c r="P115" s="57"/>
      <c r="Q115" s="57"/>
      <c r="R115" s="58"/>
    </row>
    <row r="116" spans="1:18" x14ac:dyDescent="0.25">
      <c r="A116" s="11">
        <v>1</v>
      </c>
      <c r="B116" s="11"/>
      <c r="D116" s="567" t="s">
        <v>105</v>
      </c>
      <c r="E116" s="567"/>
      <c r="F116" s="567"/>
      <c r="G116" s="87"/>
      <c r="H116" s="69"/>
      <c r="I116" s="69"/>
      <c r="J116" s="69"/>
    </row>
    <row r="117" spans="1:18" x14ac:dyDescent="0.25">
      <c r="A117" s="13"/>
      <c r="B117" s="13"/>
      <c r="E117" s="569"/>
      <c r="F117" s="569"/>
    </row>
    <row r="118" spans="1:18" ht="15.75" x14ac:dyDescent="0.25">
      <c r="A118" s="13">
        <f>SUM(A3:A116)</f>
        <v>47</v>
      </c>
      <c r="B118" s="13">
        <f>SUM(B3:B116)</f>
        <v>37</v>
      </c>
      <c r="C118" s="31"/>
      <c r="D118" s="565"/>
      <c r="E118" s="565"/>
      <c r="F118" s="565"/>
      <c r="G118" s="40">
        <f>SUM(G2:G116)</f>
        <v>30</v>
      </c>
      <c r="H118" s="40">
        <f>SUM(H2:H116)</f>
        <v>34</v>
      </c>
      <c r="I118" s="40"/>
      <c r="J118" s="40"/>
    </row>
    <row r="119" spans="1:18" x14ac:dyDescent="0.25">
      <c r="A119" s="13"/>
      <c r="B119" s="13"/>
    </row>
    <row r="120" spans="1:18" x14ac:dyDescent="0.25">
      <c r="A120" s="13"/>
      <c r="B120" s="13"/>
      <c r="D120" s="62" t="s">
        <v>126</v>
      </c>
      <c r="E120" s="63"/>
      <c r="F120" s="62"/>
    </row>
    <row r="121" spans="1:18" x14ac:dyDescent="0.25">
      <c r="A121" s="13"/>
      <c r="B121" s="13"/>
    </row>
    <row r="122" spans="1:18" x14ac:dyDescent="0.25">
      <c r="A122" s="13"/>
      <c r="B122" s="13"/>
    </row>
    <row r="123" spans="1:18" x14ac:dyDescent="0.25">
      <c r="A123" s="13"/>
      <c r="B123" s="13"/>
    </row>
    <row r="124" spans="1:18" x14ac:dyDescent="0.25">
      <c r="A124" s="13"/>
      <c r="B124" s="13"/>
    </row>
    <row r="125" spans="1:18" x14ac:dyDescent="0.25">
      <c r="A125" s="13"/>
      <c r="B125" s="13"/>
    </row>
    <row r="126" spans="1:18" x14ac:dyDescent="0.25">
      <c r="A126" s="13"/>
      <c r="B126" s="13"/>
    </row>
    <row r="127" spans="1:18" x14ac:dyDescent="0.25">
      <c r="A127" s="13"/>
      <c r="B127" s="13"/>
    </row>
    <row r="128" spans="1:18" x14ac:dyDescent="0.25">
      <c r="A128" s="13"/>
      <c r="B128" s="13"/>
    </row>
    <row r="129" spans="1:2" x14ac:dyDescent="0.25">
      <c r="A129" s="13"/>
      <c r="B129" s="13"/>
    </row>
    <row r="130" spans="1:2" x14ac:dyDescent="0.25">
      <c r="A130" s="13"/>
      <c r="B130" s="13"/>
    </row>
    <row r="131" spans="1:2" x14ac:dyDescent="0.25">
      <c r="A131" s="13"/>
      <c r="B131" s="13"/>
    </row>
    <row r="132" spans="1:2" x14ac:dyDescent="0.25">
      <c r="A132" s="13"/>
      <c r="B132" s="13"/>
    </row>
    <row r="133" spans="1:2" x14ac:dyDescent="0.25">
      <c r="A133" s="13"/>
      <c r="B133" s="13"/>
    </row>
    <row r="134" spans="1:2" x14ac:dyDescent="0.25">
      <c r="A134" s="13"/>
      <c r="B134" s="13"/>
    </row>
    <row r="135" spans="1:2" x14ac:dyDescent="0.25">
      <c r="A135" s="13"/>
      <c r="B135" s="13"/>
    </row>
    <row r="136" spans="1:2" x14ac:dyDescent="0.25">
      <c r="A136" s="13"/>
      <c r="B136" s="13"/>
    </row>
    <row r="137" spans="1:2" x14ac:dyDescent="0.25">
      <c r="A137" s="13"/>
      <c r="B137" s="13"/>
    </row>
    <row r="138" spans="1:2" x14ac:dyDescent="0.25">
      <c r="A138" s="13"/>
      <c r="B138" s="13"/>
    </row>
    <row r="139" spans="1:2" x14ac:dyDescent="0.25">
      <c r="A139" s="13"/>
      <c r="B139" s="13"/>
    </row>
    <row r="140" spans="1:2" x14ac:dyDescent="0.25">
      <c r="A140" s="13"/>
      <c r="B140" s="13"/>
    </row>
    <row r="141" spans="1:2" x14ac:dyDescent="0.25">
      <c r="A141" s="13"/>
      <c r="B141" s="13"/>
    </row>
    <row r="142" spans="1:2" x14ac:dyDescent="0.25">
      <c r="A142" s="13"/>
      <c r="B142" s="13"/>
    </row>
    <row r="143" spans="1:2" x14ac:dyDescent="0.25">
      <c r="A143" s="13"/>
      <c r="B143" s="13"/>
    </row>
    <row r="144" spans="1:2" x14ac:dyDescent="0.25">
      <c r="A144" s="13"/>
      <c r="B144" s="13"/>
    </row>
    <row r="145" spans="1:2" x14ac:dyDescent="0.25">
      <c r="A145" s="13"/>
      <c r="B145" s="13"/>
    </row>
    <row r="146" spans="1:2" x14ac:dyDescent="0.25">
      <c r="A146" s="13"/>
      <c r="B146" s="13"/>
    </row>
    <row r="147" spans="1:2" x14ac:dyDescent="0.25">
      <c r="A147" s="13"/>
      <c r="B147" s="13"/>
    </row>
    <row r="148" spans="1:2" x14ac:dyDescent="0.25">
      <c r="A148" s="13"/>
      <c r="B148" s="13"/>
    </row>
    <row r="149" spans="1:2" x14ac:dyDescent="0.25">
      <c r="A149" s="13"/>
      <c r="B149" s="13"/>
    </row>
    <row r="150" spans="1:2" x14ac:dyDescent="0.25">
      <c r="A150" s="13"/>
      <c r="B150" s="13"/>
    </row>
    <row r="151" spans="1:2" x14ac:dyDescent="0.25">
      <c r="A151" s="13"/>
      <c r="B151" s="13"/>
    </row>
    <row r="152" spans="1:2" x14ac:dyDescent="0.25">
      <c r="A152" s="13"/>
      <c r="B152" s="13"/>
    </row>
    <row r="153" spans="1:2" x14ac:dyDescent="0.25">
      <c r="A153" s="13"/>
      <c r="B153" s="13"/>
    </row>
    <row r="154" spans="1:2" x14ac:dyDescent="0.25">
      <c r="A154" s="13"/>
      <c r="B154" s="13"/>
    </row>
    <row r="155" spans="1:2" x14ac:dyDescent="0.25">
      <c r="A155" s="13"/>
      <c r="B155" s="13"/>
    </row>
    <row r="156" spans="1:2" x14ac:dyDescent="0.25">
      <c r="A156" s="13"/>
      <c r="B156" s="13"/>
    </row>
    <row r="157" spans="1:2" x14ac:dyDescent="0.25">
      <c r="A157" s="13"/>
      <c r="B157" s="13"/>
    </row>
    <row r="158" spans="1:2" x14ac:dyDescent="0.25">
      <c r="A158" s="13"/>
      <c r="B158" s="13"/>
    </row>
    <row r="159" spans="1:2" x14ac:dyDescent="0.25">
      <c r="A159" s="13"/>
      <c r="B159" s="13"/>
    </row>
    <row r="160" spans="1:2" x14ac:dyDescent="0.25">
      <c r="A160" s="13"/>
      <c r="B160" s="13"/>
    </row>
    <row r="161" spans="1:2" x14ac:dyDescent="0.25">
      <c r="A161" s="13"/>
      <c r="B161" s="13"/>
    </row>
    <row r="162" spans="1:2" x14ac:dyDescent="0.25">
      <c r="A162" s="13"/>
      <c r="B162" s="13"/>
    </row>
    <row r="163" spans="1:2" x14ac:dyDescent="0.25">
      <c r="A163" s="13"/>
      <c r="B163" s="13"/>
    </row>
    <row r="164" spans="1:2" x14ac:dyDescent="0.25">
      <c r="A164" s="13"/>
      <c r="B164" s="13"/>
    </row>
    <row r="165" spans="1:2" x14ac:dyDescent="0.25">
      <c r="A165" s="13"/>
      <c r="B165" s="13"/>
    </row>
    <row r="166" spans="1:2" x14ac:dyDescent="0.25">
      <c r="A166" s="13"/>
      <c r="B166" s="13"/>
    </row>
    <row r="167" spans="1:2" x14ac:dyDescent="0.25">
      <c r="A167" s="13"/>
      <c r="B167" s="13"/>
    </row>
    <row r="168" spans="1:2" x14ac:dyDescent="0.25">
      <c r="A168" s="13"/>
      <c r="B168" s="13"/>
    </row>
    <row r="169" spans="1:2" x14ac:dyDescent="0.25">
      <c r="A169" s="13"/>
      <c r="B169" s="13"/>
    </row>
    <row r="170" spans="1:2" x14ac:dyDescent="0.25">
      <c r="A170" s="13"/>
      <c r="B170" s="13"/>
    </row>
    <row r="171" spans="1:2" x14ac:dyDescent="0.25">
      <c r="A171" s="13"/>
      <c r="B171" s="13"/>
    </row>
    <row r="172" spans="1:2" x14ac:dyDescent="0.25">
      <c r="A172" s="13"/>
      <c r="B172" s="13"/>
    </row>
    <row r="173" spans="1:2" x14ac:dyDescent="0.25">
      <c r="A173" s="13"/>
      <c r="B173" s="13"/>
    </row>
    <row r="174" spans="1:2" x14ac:dyDescent="0.25">
      <c r="A174" s="13"/>
      <c r="B174" s="13"/>
    </row>
    <row r="175" spans="1:2" x14ac:dyDescent="0.25">
      <c r="A175" s="13"/>
      <c r="B175" s="13"/>
    </row>
    <row r="176" spans="1:2" x14ac:dyDescent="0.25">
      <c r="A176" s="13"/>
      <c r="B176" s="13"/>
    </row>
    <row r="177" spans="1:2" x14ac:dyDescent="0.25">
      <c r="A177" s="13"/>
      <c r="B177" s="13"/>
    </row>
    <row r="178" spans="1:2" x14ac:dyDescent="0.25">
      <c r="A178" s="13"/>
      <c r="B178" s="13"/>
    </row>
    <row r="179" spans="1:2" x14ac:dyDescent="0.25">
      <c r="A179" s="13"/>
      <c r="B179" s="13"/>
    </row>
    <row r="180" spans="1:2" x14ac:dyDescent="0.25">
      <c r="A180" s="13"/>
      <c r="B180" s="13"/>
    </row>
    <row r="181" spans="1:2" x14ac:dyDescent="0.25">
      <c r="A181" s="13"/>
      <c r="B181" s="13"/>
    </row>
    <row r="182" spans="1:2" x14ac:dyDescent="0.25">
      <c r="A182" s="13"/>
      <c r="B182" s="13"/>
    </row>
    <row r="183" spans="1:2" x14ac:dyDescent="0.25">
      <c r="A183" s="13"/>
      <c r="B183" s="13"/>
    </row>
    <row r="184" spans="1:2" x14ac:dyDescent="0.25">
      <c r="A184" s="13"/>
      <c r="B184" s="13"/>
    </row>
    <row r="185" spans="1:2" x14ac:dyDescent="0.25">
      <c r="A185" s="13"/>
      <c r="B185" s="13"/>
    </row>
    <row r="186" spans="1:2" x14ac:dyDescent="0.25">
      <c r="A186" s="13"/>
      <c r="B186" s="13"/>
    </row>
    <row r="187" spans="1:2" x14ac:dyDescent="0.25">
      <c r="A187" s="13"/>
      <c r="B187" s="13"/>
    </row>
    <row r="188" spans="1:2" x14ac:dyDescent="0.25">
      <c r="A188" s="13"/>
      <c r="B188" s="13"/>
    </row>
    <row r="189" spans="1:2" x14ac:dyDescent="0.25">
      <c r="A189" s="13"/>
      <c r="B189" s="13"/>
    </row>
    <row r="190" spans="1:2" x14ac:dyDescent="0.25">
      <c r="A190" s="13"/>
      <c r="B190" s="13"/>
    </row>
    <row r="191" spans="1:2" x14ac:dyDescent="0.25">
      <c r="A191" s="13"/>
      <c r="B191" s="13"/>
    </row>
    <row r="192" spans="1:2" x14ac:dyDescent="0.25">
      <c r="A192" s="13"/>
      <c r="B192" s="13"/>
    </row>
    <row r="193" spans="1:2" x14ac:dyDescent="0.25">
      <c r="A193" s="13"/>
      <c r="B193" s="13"/>
    </row>
    <row r="194" spans="1:2" x14ac:dyDescent="0.25">
      <c r="A194" s="13"/>
      <c r="B194" s="13"/>
    </row>
    <row r="195" spans="1:2" x14ac:dyDescent="0.25">
      <c r="A195" s="13"/>
      <c r="B195" s="13"/>
    </row>
    <row r="196" spans="1:2" x14ac:dyDescent="0.25">
      <c r="A196" s="13"/>
      <c r="B196" s="13"/>
    </row>
    <row r="197" spans="1:2" x14ac:dyDescent="0.25">
      <c r="A197" s="13"/>
      <c r="B197" s="13"/>
    </row>
    <row r="198" spans="1:2" x14ac:dyDescent="0.25">
      <c r="A198" s="13"/>
      <c r="B198" s="13"/>
    </row>
    <row r="199" spans="1:2" x14ac:dyDescent="0.25">
      <c r="A199" s="13"/>
      <c r="B199" s="13"/>
    </row>
    <row r="200" spans="1:2" x14ac:dyDescent="0.25">
      <c r="A200" s="13"/>
      <c r="B200" s="13"/>
    </row>
    <row r="201" spans="1:2" x14ac:dyDescent="0.25">
      <c r="A201" s="13"/>
      <c r="B201" s="13"/>
    </row>
    <row r="202" spans="1:2" x14ac:dyDescent="0.25">
      <c r="A202" s="13"/>
      <c r="B202" s="13"/>
    </row>
    <row r="203" spans="1:2" x14ac:dyDescent="0.25">
      <c r="A203" s="13"/>
      <c r="B203" s="13"/>
    </row>
    <row r="204" spans="1:2" x14ac:dyDescent="0.25">
      <c r="A204" s="13"/>
      <c r="B204" s="13"/>
    </row>
    <row r="205" spans="1:2" x14ac:dyDescent="0.25">
      <c r="A205" s="13"/>
      <c r="B205" s="13"/>
    </row>
    <row r="206" spans="1:2" x14ac:dyDescent="0.25">
      <c r="A206" s="13"/>
      <c r="B206" s="13"/>
    </row>
    <row r="207" spans="1:2" x14ac:dyDescent="0.25">
      <c r="A207" s="13"/>
      <c r="B207" s="13"/>
    </row>
    <row r="208" spans="1:2" x14ac:dyDescent="0.25">
      <c r="A208" s="13"/>
      <c r="B208" s="13"/>
    </row>
    <row r="209" spans="1:2" x14ac:dyDescent="0.25">
      <c r="A209" s="13"/>
      <c r="B209" s="13"/>
    </row>
    <row r="210" spans="1:2" x14ac:dyDescent="0.25">
      <c r="A210" s="13"/>
      <c r="B210" s="13"/>
    </row>
    <row r="211" spans="1:2" x14ac:dyDescent="0.25">
      <c r="A211" s="13"/>
      <c r="B211" s="13"/>
    </row>
    <row r="212" spans="1:2" x14ac:dyDescent="0.25">
      <c r="A212" s="13"/>
      <c r="B212" s="13"/>
    </row>
    <row r="213" spans="1:2" x14ac:dyDescent="0.25">
      <c r="A213" s="13"/>
      <c r="B213" s="13"/>
    </row>
    <row r="214" spans="1:2" x14ac:dyDescent="0.25">
      <c r="A214" s="13"/>
      <c r="B214" s="13"/>
    </row>
    <row r="215" spans="1:2" x14ac:dyDescent="0.25">
      <c r="A215" s="13"/>
      <c r="B215" s="13"/>
    </row>
    <row r="216" spans="1:2" x14ac:dyDescent="0.25">
      <c r="A216" s="13"/>
      <c r="B216" s="13"/>
    </row>
    <row r="217" spans="1:2" x14ac:dyDescent="0.25">
      <c r="A217" s="13"/>
      <c r="B217" s="13"/>
    </row>
    <row r="218" spans="1:2" x14ac:dyDescent="0.25">
      <c r="A218" s="13"/>
      <c r="B218" s="13"/>
    </row>
    <row r="219" spans="1:2" x14ac:dyDescent="0.25">
      <c r="A219" s="13"/>
      <c r="B219" s="13"/>
    </row>
    <row r="220" spans="1:2" x14ac:dyDescent="0.25">
      <c r="A220" s="13"/>
      <c r="B220" s="13"/>
    </row>
    <row r="221" spans="1:2" x14ac:dyDescent="0.25">
      <c r="A221" s="13"/>
      <c r="B221" s="13"/>
    </row>
    <row r="222" spans="1:2" x14ac:dyDescent="0.25">
      <c r="A222" s="13"/>
      <c r="B222" s="13"/>
    </row>
    <row r="223" spans="1:2" x14ac:dyDescent="0.25">
      <c r="A223" s="13"/>
      <c r="B223" s="13"/>
    </row>
    <row r="224" spans="1:2" x14ac:dyDescent="0.25">
      <c r="A224" s="13"/>
      <c r="B224" s="13"/>
    </row>
    <row r="225" spans="1:2" x14ac:dyDescent="0.25">
      <c r="A225" s="13"/>
      <c r="B225" s="13"/>
    </row>
    <row r="226" spans="1:2" x14ac:dyDescent="0.25">
      <c r="A226" s="13"/>
      <c r="B226" s="13"/>
    </row>
    <row r="227" spans="1:2" x14ac:dyDescent="0.25">
      <c r="A227" s="13"/>
      <c r="B227" s="13"/>
    </row>
    <row r="228" spans="1:2" x14ac:dyDescent="0.25">
      <c r="A228" s="13"/>
      <c r="B228" s="13"/>
    </row>
    <row r="229" spans="1:2" x14ac:dyDescent="0.25">
      <c r="A229" s="13"/>
      <c r="B229" s="13"/>
    </row>
    <row r="230" spans="1:2" x14ac:dyDescent="0.25">
      <c r="A230" s="13"/>
      <c r="B230" s="13"/>
    </row>
    <row r="231" spans="1:2" x14ac:dyDescent="0.25">
      <c r="A231" s="13"/>
      <c r="B231" s="13"/>
    </row>
    <row r="232" spans="1:2" x14ac:dyDescent="0.25">
      <c r="A232" s="13"/>
      <c r="B232" s="13"/>
    </row>
    <row r="233" spans="1:2" x14ac:dyDescent="0.25">
      <c r="A233" s="13"/>
      <c r="B233" s="13"/>
    </row>
    <row r="234" spans="1:2" x14ac:dyDescent="0.25">
      <c r="A234" s="13"/>
      <c r="B234" s="13"/>
    </row>
    <row r="235" spans="1:2" x14ac:dyDescent="0.25">
      <c r="A235" s="13"/>
      <c r="B235" s="13"/>
    </row>
    <row r="236" spans="1:2" x14ac:dyDescent="0.25">
      <c r="A236" s="13"/>
      <c r="B236" s="13"/>
    </row>
    <row r="237" spans="1:2" x14ac:dyDescent="0.25">
      <c r="A237" s="13"/>
      <c r="B237" s="13"/>
    </row>
    <row r="238" spans="1:2" x14ac:dyDescent="0.25">
      <c r="A238" s="13"/>
      <c r="B238" s="13"/>
    </row>
    <row r="239" spans="1:2" x14ac:dyDescent="0.25">
      <c r="A239" s="13"/>
      <c r="B239" s="13"/>
    </row>
    <row r="240" spans="1:2" x14ac:dyDescent="0.25">
      <c r="A240" s="13"/>
      <c r="B240" s="13"/>
    </row>
    <row r="241" spans="1:2" x14ac:dyDescent="0.25">
      <c r="A241" s="13"/>
      <c r="B241" s="13"/>
    </row>
    <row r="242" spans="1:2" x14ac:dyDescent="0.25">
      <c r="A242" s="13"/>
      <c r="B242" s="13"/>
    </row>
    <row r="243" spans="1:2" x14ac:dyDescent="0.25">
      <c r="A243" s="13"/>
      <c r="B243" s="13"/>
    </row>
    <row r="244" spans="1:2" x14ac:dyDescent="0.25">
      <c r="A244" s="13"/>
      <c r="B244" s="13"/>
    </row>
    <row r="245" spans="1:2" x14ac:dyDescent="0.25">
      <c r="A245" s="13"/>
      <c r="B245" s="13"/>
    </row>
    <row r="246" spans="1:2" x14ac:dyDescent="0.25">
      <c r="A246" s="13"/>
      <c r="B246" s="13"/>
    </row>
    <row r="247" spans="1:2" x14ac:dyDescent="0.25">
      <c r="A247" s="13"/>
      <c r="B247" s="13"/>
    </row>
    <row r="248" spans="1:2" x14ac:dyDescent="0.25">
      <c r="A248" s="13"/>
      <c r="B248" s="13"/>
    </row>
    <row r="249" spans="1:2" x14ac:dyDescent="0.25">
      <c r="A249" s="13"/>
      <c r="B249" s="13"/>
    </row>
    <row r="250" spans="1:2" x14ac:dyDescent="0.25">
      <c r="A250" s="13"/>
      <c r="B250" s="13"/>
    </row>
    <row r="251" spans="1:2" x14ac:dyDescent="0.25">
      <c r="A251" s="13"/>
      <c r="B251" s="13"/>
    </row>
    <row r="252" spans="1:2" x14ac:dyDescent="0.25">
      <c r="A252" s="13"/>
      <c r="B252" s="13"/>
    </row>
    <row r="253" spans="1:2" x14ac:dyDescent="0.25">
      <c r="A253" s="13"/>
      <c r="B253" s="13"/>
    </row>
    <row r="254" spans="1:2" x14ac:dyDescent="0.25">
      <c r="A254" s="13"/>
      <c r="B254" s="13"/>
    </row>
    <row r="255" spans="1:2" x14ac:dyDescent="0.25">
      <c r="A255" s="13"/>
      <c r="B255" s="13"/>
    </row>
    <row r="256" spans="1:2" x14ac:dyDescent="0.25">
      <c r="A256" s="13"/>
      <c r="B256" s="13"/>
    </row>
    <row r="257" spans="1:2" x14ac:dyDescent="0.25">
      <c r="A257" s="13"/>
      <c r="B257" s="13"/>
    </row>
    <row r="258" spans="1:2" x14ac:dyDescent="0.25">
      <c r="A258" s="13"/>
      <c r="B258" s="13"/>
    </row>
    <row r="259" spans="1:2" x14ac:dyDescent="0.25">
      <c r="A259" s="13"/>
      <c r="B259" s="13"/>
    </row>
    <row r="260" spans="1:2" x14ac:dyDescent="0.25">
      <c r="A260" s="13"/>
      <c r="B260" s="13"/>
    </row>
    <row r="261" spans="1:2" x14ac:dyDescent="0.25">
      <c r="A261" s="13"/>
      <c r="B261" s="13"/>
    </row>
    <row r="262" spans="1:2" x14ac:dyDescent="0.25">
      <c r="A262" s="13"/>
      <c r="B262" s="13"/>
    </row>
    <row r="263" spans="1:2" x14ac:dyDescent="0.25">
      <c r="A263" s="13"/>
      <c r="B263" s="13"/>
    </row>
    <row r="264" spans="1:2" x14ac:dyDescent="0.25">
      <c r="A264" s="13"/>
      <c r="B264" s="13"/>
    </row>
    <row r="265" spans="1:2" x14ac:dyDescent="0.25">
      <c r="A265" s="13"/>
      <c r="B265" s="13"/>
    </row>
    <row r="266" spans="1:2" x14ac:dyDescent="0.25">
      <c r="A266" s="13"/>
      <c r="B266" s="13"/>
    </row>
    <row r="267" spans="1:2" x14ac:dyDescent="0.25">
      <c r="A267" s="13"/>
      <c r="B267" s="13"/>
    </row>
    <row r="268" spans="1:2" x14ac:dyDescent="0.25">
      <c r="A268" s="13"/>
      <c r="B268" s="13"/>
    </row>
    <row r="269" spans="1:2" x14ac:dyDescent="0.25">
      <c r="A269" s="13"/>
      <c r="B269" s="13"/>
    </row>
    <row r="270" spans="1:2" x14ac:dyDescent="0.25">
      <c r="A270" s="13"/>
      <c r="B270" s="13"/>
    </row>
    <row r="271" spans="1:2" x14ac:dyDescent="0.25">
      <c r="A271" s="13"/>
      <c r="B271" s="13"/>
    </row>
    <row r="272" spans="1:2" x14ac:dyDescent="0.25">
      <c r="A272" s="13"/>
      <c r="B272" s="13"/>
    </row>
    <row r="273" spans="1:2" x14ac:dyDescent="0.25">
      <c r="A273" s="13"/>
      <c r="B273" s="13"/>
    </row>
    <row r="274" spans="1:2" x14ac:dyDescent="0.25">
      <c r="A274" s="13"/>
      <c r="B274" s="13"/>
    </row>
    <row r="275" spans="1:2" x14ac:dyDescent="0.25">
      <c r="A275" s="13"/>
      <c r="B275" s="13"/>
    </row>
    <row r="276" spans="1:2" x14ac:dyDescent="0.25">
      <c r="A276" s="13"/>
      <c r="B276" s="13"/>
    </row>
    <row r="277" spans="1:2" x14ac:dyDescent="0.25">
      <c r="A277" s="13"/>
      <c r="B277" s="13"/>
    </row>
    <row r="278" spans="1:2" x14ac:dyDescent="0.25">
      <c r="A278" s="13"/>
      <c r="B278" s="13"/>
    </row>
    <row r="279" spans="1:2" x14ac:dyDescent="0.25">
      <c r="A279" s="13"/>
      <c r="B279" s="13"/>
    </row>
    <row r="280" spans="1:2" x14ac:dyDescent="0.25">
      <c r="A280" s="13"/>
      <c r="B280" s="13"/>
    </row>
    <row r="281" spans="1:2" x14ac:dyDescent="0.25">
      <c r="A281" s="13"/>
      <c r="B281" s="13"/>
    </row>
    <row r="282" spans="1:2" x14ac:dyDescent="0.25">
      <c r="A282" s="13"/>
      <c r="B282" s="13"/>
    </row>
    <row r="283" spans="1:2" x14ac:dyDescent="0.25">
      <c r="A283" s="13"/>
      <c r="B283" s="13"/>
    </row>
    <row r="284" spans="1:2" x14ac:dyDescent="0.25">
      <c r="A284" s="13"/>
      <c r="B284" s="13"/>
    </row>
    <row r="285" spans="1:2" x14ac:dyDescent="0.25">
      <c r="A285" s="13"/>
      <c r="B285" s="13"/>
    </row>
    <row r="286" spans="1:2" x14ac:dyDescent="0.25">
      <c r="A286" s="13"/>
      <c r="B286" s="13"/>
    </row>
    <row r="287" spans="1:2" x14ac:dyDescent="0.25">
      <c r="A287" s="13"/>
      <c r="B287" s="13"/>
    </row>
    <row r="288" spans="1:2" x14ac:dyDescent="0.25">
      <c r="A288" s="13"/>
      <c r="B288" s="13"/>
    </row>
    <row r="289" spans="1:2" x14ac:dyDescent="0.25">
      <c r="A289" s="13"/>
      <c r="B289" s="13"/>
    </row>
    <row r="290" spans="1:2" x14ac:dyDescent="0.25">
      <c r="A290" s="13"/>
      <c r="B290" s="13"/>
    </row>
    <row r="291" spans="1:2" x14ac:dyDescent="0.25">
      <c r="A291" s="13"/>
      <c r="B291" s="13"/>
    </row>
    <row r="292" spans="1:2" x14ac:dyDescent="0.25">
      <c r="A292" s="13"/>
      <c r="B292" s="13"/>
    </row>
    <row r="293" spans="1:2" x14ac:dyDescent="0.25">
      <c r="A293" s="13"/>
      <c r="B293" s="13"/>
    </row>
    <row r="294" spans="1:2" x14ac:dyDescent="0.25">
      <c r="A294" s="13"/>
      <c r="B294" s="13"/>
    </row>
    <row r="295" spans="1:2" x14ac:dyDescent="0.25">
      <c r="A295" s="13"/>
      <c r="B295" s="13"/>
    </row>
    <row r="296" spans="1:2" x14ac:dyDescent="0.25">
      <c r="A296" s="13"/>
      <c r="B296" s="13"/>
    </row>
    <row r="297" spans="1:2" x14ac:dyDescent="0.25">
      <c r="A297" s="13"/>
      <c r="B297" s="13"/>
    </row>
    <row r="298" spans="1:2" x14ac:dyDescent="0.25">
      <c r="A298" s="13"/>
      <c r="B298" s="13"/>
    </row>
    <row r="299" spans="1:2" x14ac:dyDescent="0.25">
      <c r="A299" s="13"/>
      <c r="B299" s="13"/>
    </row>
    <row r="300" spans="1:2" x14ac:dyDescent="0.25">
      <c r="A300" s="13"/>
      <c r="B300" s="13"/>
    </row>
    <row r="301" spans="1:2" x14ac:dyDescent="0.25">
      <c r="A301" s="13"/>
      <c r="B301" s="13"/>
    </row>
    <row r="302" spans="1:2" x14ac:dyDescent="0.25">
      <c r="A302" s="13"/>
      <c r="B302" s="13"/>
    </row>
    <row r="303" spans="1:2" x14ac:dyDescent="0.25">
      <c r="A303" s="13"/>
      <c r="B303" s="13"/>
    </row>
    <row r="304" spans="1:2" x14ac:dyDescent="0.25">
      <c r="A304" s="13"/>
      <c r="B304" s="13"/>
    </row>
    <row r="305" spans="1:2" x14ac:dyDescent="0.25">
      <c r="A305" s="13"/>
      <c r="B305" s="13"/>
    </row>
    <row r="306" spans="1:2" x14ac:dyDescent="0.25">
      <c r="A306" s="13"/>
      <c r="B306" s="13"/>
    </row>
    <row r="307" spans="1:2" x14ac:dyDescent="0.25">
      <c r="A307" s="13"/>
      <c r="B307" s="13"/>
    </row>
    <row r="308" spans="1:2" x14ac:dyDescent="0.25">
      <c r="A308" s="13"/>
      <c r="B308" s="13"/>
    </row>
    <row r="309" spans="1:2" x14ac:dyDescent="0.25">
      <c r="A309" s="13"/>
      <c r="B309" s="13"/>
    </row>
    <row r="310" spans="1:2" x14ac:dyDescent="0.25">
      <c r="A310" s="13"/>
      <c r="B310" s="13"/>
    </row>
    <row r="311" spans="1:2" x14ac:dyDescent="0.25">
      <c r="A311" s="13"/>
      <c r="B311" s="13"/>
    </row>
    <row r="312" spans="1:2" x14ac:dyDescent="0.25">
      <c r="A312" s="13"/>
      <c r="B312" s="13"/>
    </row>
    <row r="313" spans="1:2" x14ac:dyDescent="0.25">
      <c r="A313" s="13"/>
      <c r="B313" s="13"/>
    </row>
    <row r="314" spans="1:2" x14ac:dyDescent="0.25">
      <c r="A314" s="13"/>
      <c r="B314" s="13"/>
    </row>
    <row r="315" spans="1:2" x14ac:dyDescent="0.25">
      <c r="A315" s="13"/>
      <c r="B315" s="13"/>
    </row>
    <row r="316" spans="1:2" x14ac:dyDescent="0.25">
      <c r="A316" s="13"/>
      <c r="B316" s="13"/>
    </row>
    <row r="317" spans="1:2" x14ac:dyDescent="0.25">
      <c r="A317" s="13"/>
      <c r="B317" s="13"/>
    </row>
    <row r="318" spans="1:2" x14ac:dyDescent="0.25">
      <c r="A318" s="13"/>
      <c r="B318" s="13"/>
    </row>
    <row r="319" spans="1:2" x14ac:dyDescent="0.25">
      <c r="A319" s="13"/>
      <c r="B319" s="13"/>
    </row>
    <row r="320" spans="1:2" x14ac:dyDescent="0.25">
      <c r="A320" s="13"/>
      <c r="B320" s="13"/>
    </row>
    <row r="321" spans="1:2" x14ac:dyDescent="0.25">
      <c r="A321" s="13"/>
      <c r="B321" s="13"/>
    </row>
    <row r="322" spans="1:2" x14ac:dyDescent="0.25">
      <c r="A322" s="13"/>
      <c r="B322" s="13"/>
    </row>
    <row r="323" spans="1:2" x14ac:dyDescent="0.25">
      <c r="A323" s="13"/>
      <c r="B323" s="13"/>
    </row>
    <row r="324" spans="1:2" x14ac:dyDescent="0.25">
      <c r="A324" s="13"/>
      <c r="B324" s="13"/>
    </row>
    <row r="325" spans="1:2" x14ac:dyDescent="0.25">
      <c r="A325" s="13"/>
      <c r="B325" s="13"/>
    </row>
    <row r="326" spans="1:2" x14ac:dyDescent="0.25">
      <c r="A326" s="13"/>
      <c r="B326" s="13"/>
    </row>
    <row r="327" spans="1:2" x14ac:dyDescent="0.25">
      <c r="A327" s="13"/>
      <c r="B327" s="13"/>
    </row>
    <row r="328" spans="1:2" x14ac:dyDescent="0.25">
      <c r="A328" s="13"/>
      <c r="B328" s="13"/>
    </row>
    <row r="329" spans="1:2" x14ac:dyDescent="0.25">
      <c r="A329" s="13"/>
      <c r="B329" s="13"/>
    </row>
    <row r="330" spans="1:2" x14ac:dyDescent="0.25">
      <c r="A330" s="13"/>
      <c r="B330" s="13"/>
    </row>
    <row r="331" spans="1:2" x14ac:dyDescent="0.25">
      <c r="A331" s="13"/>
      <c r="B331" s="13"/>
    </row>
    <row r="332" spans="1:2" x14ac:dyDescent="0.25">
      <c r="A332" s="13"/>
      <c r="B332" s="13"/>
    </row>
    <row r="333" spans="1:2" x14ac:dyDescent="0.25">
      <c r="A333" s="13"/>
      <c r="B333" s="13"/>
    </row>
    <row r="334" spans="1:2" x14ac:dyDescent="0.25">
      <c r="A334" s="13"/>
      <c r="B334" s="13"/>
    </row>
    <row r="335" spans="1:2" x14ac:dyDescent="0.25">
      <c r="A335" s="13"/>
      <c r="B335" s="13"/>
    </row>
    <row r="336" spans="1:2" x14ac:dyDescent="0.25">
      <c r="A336" s="13"/>
      <c r="B336" s="13"/>
    </row>
    <row r="337" spans="1:2" x14ac:dyDescent="0.25">
      <c r="A337" s="13"/>
      <c r="B337" s="13"/>
    </row>
    <row r="338" spans="1:2" x14ac:dyDescent="0.25">
      <c r="A338" s="13"/>
      <c r="B338" s="13"/>
    </row>
    <row r="339" spans="1:2" x14ac:dyDescent="0.25">
      <c r="A339" s="13"/>
      <c r="B339" s="13"/>
    </row>
    <row r="340" spans="1:2" x14ac:dyDescent="0.25">
      <c r="A340" s="13"/>
      <c r="B340" s="13"/>
    </row>
    <row r="341" spans="1:2" x14ac:dyDescent="0.25">
      <c r="A341" s="13"/>
      <c r="B341" s="13"/>
    </row>
    <row r="342" spans="1:2" x14ac:dyDescent="0.25">
      <c r="A342" s="13"/>
      <c r="B342" s="13"/>
    </row>
    <row r="343" spans="1:2" x14ac:dyDescent="0.25">
      <c r="A343" s="13"/>
      <c r="B343" s="13"/>
    </row>
    <row r="344" spans="1:2" x14ac:dyDescent="0.25">
      <c r="A344" s="13"/>
      <c r="B344" s="13"/>
    </row>
    <row r="345" spans="1:2" x14ac:dyDescent="0.25">
      <c r="A345" s="13"/>
      <c r="B345" s="13"/>
    </row>
    <row r="346" spans="1:2" x14ac:dyDescent="0.25">
      <c r="A346" s="13"/>
      <c r="B346" s="13"/>
    </row>
    <row r="347" spans="1:2" x14ac:dyDescent="0.25">
      <c r="A347" s="13"/>
      <c r="B347" s="13"/>
    </row>
    <row r="348" spans="1:2" x14ac:dyDescent="0.25">
      <c r="A348" s="13"/>
      <c r="B348" s="13"/>
    </row>
    <row r="349" spans="1:2" x14ac:dyDescent="0.25">
      <c r="A349" s="13"/>
      <c r="B349" s="13"/>
    </row>
    <row r="350" spans="1:2" x14ac:dyDescent="0.25">
      <c r="A350" s="13"/>
      <c r="B350" s="13"/>
    </row>
    <row r="351" spans="1:2" x14ac:dyDescent="0.25">
      <c r="A351" s="13"/>
      <c r="B351" s="13"/>
    </row>
    <row r="352" spans="1:2" x14ac:dyDescent="0.25">
      <c r="A352" s="13"/>
      <c r="B352" s="13"/>
    </row>
    <row r="353" spans="1:2" x14ac:dyDescent="0.25">
      <c r="A353" s="13"/>
      <c r="B353" s="13"/>
    </row>
    <row r="354" spans="1:2" x14ac:dyDescent="0.25">
      <c r="A354" s="13"/>
      <c r="B354" s="13"/>
    </row>
    <row r="355" spans="1:2" x14ac:dyDescent="0.25">
      <c r="A355" s="13"/>
      <c r="B355" s="13"/>
    </row>
    <row r="356" spans="1:2" x14ac:dyDescent="0.25">
      <c r="A356" s="13"/>
      <c r="B356" s="13"/>
    </row>
    <row r="357" spans="1:2" x14ac:dyDescent="0.25">
      <c r="A357" s="13"/>
      <c r="B357" s="13"/>
    </row>
    <row r="358" spans="1:2" x14ac:dyDescent="0.25">
      <c r="A358" s="13"/>
      <c r="B358" s="13"/>
    </row>
    <row r="359" spans="1:2" x14ac:dyDescent="0.25">
      <c r="A359" s="13"/>
      <c r="B359" s="13"/>
    </row>
    <row r="360" spans="1:2" x14ac:dyDescent="0.25">
      <c r="A360" s="13"/>
      <c r="B360" s="13"/>
    </row>
    <row r="361" spans="1:2" x14ac:dyDescent="0.25">
      <c r="A361" s="13"/>
      <c r="B361" s="13"/>
    </row>
    <row r="362" spans="1:2" x14ac:dyDescent="0.25">
      <c r="A362" s="13"/>
      <c r="B362" s="13"/>
    </row>
    <row r="363" spans="1:2" x14ac:dyDescent="0.25">
      <c r="A363" s="13"/>
      <c r="B363" s="13"/>
    </row>
    <row r="364" spans="1:2" x14ac:dyDescent="0.25">
      <c r="A364" s="13"/>
      <c r="B364" s="13"/>
    </row>
    <row r="365" spans="1:2" x14ac:dyDescent="0.25">
      <c r="A365" s="13"/>
      <c r="B365" s="13"/>
    </row>
    <row r="366" spans="1:2" x14ac:dyDescent="0.25">
      <c r="A366" s="13"/>
      <c r="B366" s="13"/>
    </row>
    <row r="367" spans="1:2" x14ac:dyDescent="0.25">
      <c r="A367" s="13"/>
      <c r="B367" s="13"/>
    </row>
    <row r="368" spans="1:2" x14ac:dyDescent="0.25">
      <c r="A368" s="13"/>
      <c r="B368" s="13"/>
    </row>
    <row r="369" spans="1:2" x14ac:dyDescent="0.25">
      <c r="A369" s="13"/>
      <c r="B369" s="13"/>
    </row>
    <row r="370" spans="1:2" x14ac:dyDescent="0.25">
      <c r="A370" s="13"/>
      <c r="B370" s="13"/>
    </row>
    <row r="371" spans="1:2" x14ac:dyDescent="0.25">
      <c r="A371" s="13"/>
      <c r="B371" s="13"/>
    </row>
    <row r="372" spans="1:2" x14ac:dyDescent="0.25">
      <c r="A372" s="13"/>
      <c r="B372" s="13"/>
    </row>
    <row r="373" spans="1:2" x14ac:dyDescent="0.25">
      <c r="A373" s="13"/>
      <c r="B373" s="13"/>
    </row>
    <row r="374" spans="1:2" x14ac:dyDescent="0.25">
      <c r="A374" s="13"/>
      <c r="B374" s="13"/>
    </row>
    <row r="375" spans="1:2" x14ac:dyDescent="0.25">
      <c r="A375" s="13"/>
      <c r="B375" s="13"/>
    </row>
    <row r="376" spans="1:2" x14ac:dyDescent="0.25">
      <c r="A376" s="13"/>
      <c r="B376" s="13"/>
    </row>
    <row r="377" spans="1:2" x14ac:dyDescent="0.25">
      <c r="A377" s="13"/>
      <c r="B377" s="13"/>
    </row>
    <row r="378" spans="1:2" x14ac:dyDescent="0.25">
      <c r="A378" s="13"/>
      <c r="B378" s="13"/>
    </row>
    <row r="379" spans="1:2" x14ac:dyDescent="0.25">
      <c r="A379" s="13"/>
      <c r="B379" s="13"/>
    </row>
    <row r="380" spans="1:2" x14ac:dyDescent="0.25">
      <c r="A380" s="13"/>
      <c r="B380" s="13"/>
    </row>
    <row r="381" spans="1:2" x14ac:dyDescent="0.25">
      <c r="A381" s="13"/>
      <c r="B381" s="13"/>
    </row>
    <row r="382" spans="1:2" x14ac:dyDescent="0.25">
      <c r="A382" s="13"/>
      <c r="B382" s="13"/>
    </row>
    <row r="383" spans="1:2" x14ac:dyDescent="0.25">
      <c r="A383" s="13"/>
      <c r="B383" s="13"/>
    </row>
    <row r="384" spans="1:2" x14ac:dyDescent="0.25">
      <c r="A384" s="13"/>
      <c r="B384" s="13"/>
    </row>
    <row r="385" spans="1:2" x14ac:dyDescent="0.25">
      <c r="A385" s="13"/>
      <c r="B385" s="13"/>
    </row>
    <row r="386" spans="1:2" x14ac:dyDescent="0.25">
      <c r="A386" s="13"/>
      <c r="B386" s="13"/>
    </row>
    <row r="387" spans="1:2" x14ac:dyDescent="0.25">
      <c r="A387" s="13"/>
      <c r="B387" s="13"/>
    </row>
    <row r="388" spans="1:2" x14ac:dyDescent="0.25">
      <c r="A388" s="13"/>
      <c r="B388" s="13"/>
    </row>
    <row r="389" spans="1:2" x14ac:dyDescent="0.25">
      <c r="A389" s="13"/>
      <c r="B389" s="13"/>
    </row>
    <row r="390" spans="1:2" x14ac:dyDescent="0.25">
      <c r="A390" s="13"/>
      <c r="B390" s="13"/>
    </row>
    <row r="391" spans="1:2" x14ac:dyDescent="0.25">
      <c r="A391" s="13"/>
      <c r="B391" s="13"/>
    </row>
    <row r="392" spans="1:2" x14ac:dyDescent="0.25">
      <c r="A392" s="13"/>
      <c r="B392" s="13"/>
    </row>
    <row r="393" spans="1:2" x14ac:dyDescent="0.25">
      <c r="A393" s="13"/>
      <c r="B393" s="13"/>
    </row>
    <row r="394" spans="1:2" x14ac:dyDescent="0.25">
      <c r="A394" s="13"/>
      <c r="B394" s="13"/>
    </row>
    <row r="395" spans="1:2" x14ac:dyDescent="0.25">
      <c r="A395" s="13"/>
      <c r="B395" s="13"/>
    </row>
    <row r="396" spans="1:2" x14ac:dyDescent="0.25">
      <c r="A396" s="13"/>
      <c r="B396" s="13"/>
    </row>
    <row r="397" spans="1:2" x14ac:dyDescent="0.25">
      <c r="A397" s="13"/>
      <c r="B397" s="13"/>
    </row>
    <row r="398" spans="1:2" x14ac:dyDescent="0.25">
      <c r="A398" s="13"/>
      <c r="B398" s="13"/>
    </row>
    <row r="399" spans="1:2" x14ac:dyDescent="0.25">
      <c r="A399" s="13"/>
      <c r="B399" s="13"/>
    </row>
    <row r="400" spans="1:2" x14ac:dyDescent="0.25">
      <c r="A400" s="13"/>
      <c r="B400" s="13"/>
    </row>
    <row r="401" spans="1:2" x14ac:dyDescent="0.25">
      <c r="A401" s="13"/>
      <c r="B401" s="13"/>
    </row>
    <row r="402" spans="1:2" x14ac:dyDescent="0.25">
      <c r="A402" s="13"/>
      <c r="B402" s="13"/>
    </row>
    <row r="403" spans="1:2" x14ac:dyDescent="0.25">
      <c r="A403" s="13"/>
      <c r="B403" s="13"/>
    </row>
    <row r="404" spans="1:2" x14ac:dyDescent="0.25">
      <c r="A404" s="13"/>
      <c r="B404" s="13"/>
    </row>
    <row r="405" spans="1:2" x14ac:dyDescent="0.25">
      <c r="A405" s="13"/>
      <c r="B405" s="13"/>
    </row>
    <row r="406" spans="1:2" x14ac:dyDescent="0.25">
      <c r="A406" s="13"/>
      <c r="B406" s="13"/>
    </row>
    <row r="407" spans="1:2" x14ac:dyDescent="0.25">
      <c r="A407" s="13"/>
      <c r="B407" s="13"/>
    </row>
    <row r="408" spans="1:2" x14ac:dyDescent="0.25">
      <c r="A408" s="13"/>
      <c r="B408" s="13"/>
    </row>
    <row r="409" spans="1:2" x14ac:dyDescent="0.25">
      <c r="A409" s="13"/>
      <c r="B409" s="13"/>
    </row>
    <row r="410" spans="1:2" x14ac:dyDescent="0.25">
      <c r="A410" s="13"/>
      <c r="B410" s="13"/>
    </row>
    <row r="411" spans="1:2" x14ac:dyDescent="0.25">
      <c r="A411" s="13"/>
      <c r="B411" s="13"/>
    </row>
    <row r="412" spans="1:2" x14ac:dyDescent="0.25">
      <c r="A412" s="13"/>
      <c r="B412" s="13"/>
    </row>
    <row r="413" spans="1:2" x14ac:dyDescent="0.25">
      <c r="A413" s="13"/>
      <c r="B413" s="13"/>
    </row>
    <row r="414" spans="1:2" x14ac:dyDescent="0.25">
      <c r="A414" s="13"/>
      <c r="B414" s="13"/>
    </row>
    <row r="415" spans="1:2" x14ac:dyDescent="0.25">
      <c r="A415" s="13"/>
      <c r="B415" s="13"/>
    </row>
    <row r="416" spans="1:2" x14ac:dyDescent="0.25">
      <c r="A416" s="13"/>
      <c r="B416" s="13"/>
    </row>
    <row r="417" spans="1:2" x14ac:dyDescent="0.25">
      <c r="A417" s="13"/>
      <c r="B417" s="13"/>
    </row>
    <row r="418" spans="1:2" x14ac:dyDescent="0.25">
      <c r="A418" s="13"/>
      <c r="B418" s="13"/>
    </row>
    <row r="419" spans="1:2" x14ac:dyDescent="0.25">
      <c r="A419" s="13"/>
      <c r="B419" s="13"/>
    </row>
    <row r="420" spans="1:2" x14ac:dyDescent="0.25">
      <c r="A420" s="13"/>
      <c r="B420" s="13"/>
    </row>
    <row r="421" spans="1:2" x14ac:dyDescent="0.25">
      <c r="A421" s="13"/>
      <c r="B421" s="13"/>
    </row>
    <row r="422" spans="1:2" x14ac:dyDescent="0.25">
      <c r="A422" s="13"/>
      <c r="B422" s="13"/>
    </row>
    <row r="423" spans="1:2" x14ac:dyDescent="0.25">
      <c r="A423" s="13"/>
      <c r="B423" s="13"/>
    </row>
    <row r="424" spans="1:2" x14ac:dyDescent="0.25">
      <c r="A424" s="13"/>
      <c r="B424" s="13"/>
    </row>
    <row r="425" spans="1:2" x14ac:dyDescent="0.25">
      <c r="A425" s="13"/>
      <c r="B425" s="13"/>
    </row>
    <row r="426" spans="1:2" x14ac:dyDescent="0.25">
      <c r="A426" s="13"/>
      <c r="B426" s="13"/>
    </row>
    <row r="427" spans="1:2" x14ac:dyDescent="0.25">
      <c r="A427" s="13"/>
      <c r="B427" s="13"/>
    </row>
    <row r="428" spans="1:2" x14ac:dyDescent="0.25">
      <c r="A428" s="13"/>
      <c r="B428" s="13"/>
    </row>
    <row r="429" spans="1:2" x14ac:dyDescent="0.25">
      <c r="A429" s="13"/>
      <c r="B429" s="13"/>
    </row>
    <row r="430" spans="1:2" x14ac:dyDescent="0.25">
      <c r="A430" s="13"/>
      <c r="B430" s="13"/>
    </row>
    <row r="431" spans="1:2" x14ac:dyDescent="0.25">
      <c r="A431" s="13"/>
      <c r="B431" s="13"/>
    </row>
    <row r="432" spans="1:2" x14ac:dyDescent="0.25">
      <c r="A432" s="13"/>
      <c r="B432" s="13"/>
    </row>
    <row r="433" spans="1:2" x14ac:dyDescent="0.25">
      <c r="A433" s="13"/>
      <c r="B433" s="13"/>
    </row>
    <row r="434" spans="1:2" x14ac:dyDescent="0.25">
      <c r="A434" s="13"/>
      <c r="B434" s="13"/>
    </row>
    <row r="435" spans="1:2" x14ac:dyDescent="0.25">
      <c r="A435" s="13"/>
      <c r="B435" s="13"/>
    </row>
    <row r="436" spans="1:2" x14ac:dyDescent="0.25">
      <c r="A436" s="13"/>
      <c r="B436" s="13"/>
    </row>
    <row r="437" spans="1:2" x14ac:dyDescent="0.25">
      <c r="A437" s="13"/>
      <c r="B437" s="13"/>
    </row>
    <row r="438" spans="1:2" x14ac:dyDescent="0.25">
      <c r="A438" s="13"/>
      <c r="B438" s="13"/>
    </row>
    <row r="439" spans="1:2" x14ac:dyDescent="0.25">
      <c r="A439" s="13"/>
      <c r="B439" s="13"/>
    </row>
    <row r="440" spans="1:2" x14ac:dyDescent="0.25">
      <c r="A440" s="13"/>
      <c r="B440" s="13"/>
    </row>
    <row r="441" spans="1:2" x14ac:dyDescent="0.25">
      <c r="A441" s="13"/>
      <c r="B441" s="13"/>
    </row>
    <row r="442" spans="1:2" x14ac:dyDescent="0.25">
      <c r="A442" s="13"/>
      <c r="B442" s="13"/>
    </row>
    <row r="443" spans="1:2" x14ac:dyDescent="0.25">
      <c r="A443" s="13"/>
      <c r="B443" s="13"/>
    </row>
    <row r="444" spans="1:2" x14ac:dyDescent="0.25">
      <c r="A444" s="13"/>
      <c r="B444" s="13"/>
    </row>
    <row r="445" spans="1:2" x14ac:dyDescent="0.25">
      <c r="A445" s="13"/>
      <c r="B445" s="13"/>
    </row>
    <row r="446" spans="1:2" x14ac:dyDescent="0.25">
      <c r="A446" s="13"/>
      <c r="B446" s="13"/>
    </row>
    <row r="447" spans="1:2" x14ac:dyDescent="0.25">
      <c r="A447" s="13"/>
      <c r="B447" s="13"/>
    </row>
    <row r="448" spans="1:2" x14ac:dyDescent="0.25">
      <c r="A448" s="13"/>
      <c r="B448" s="13"/>
    </row>
    <row r="449" spans="1:2" x14ac:dyDescent="0.25">
      <c r="A449" s="13"/>
      <c r="B449" s="13"/>
    </row>
    <row r="450" spans="1:2" x14ac:dyDescent="0.25">
      <c r="A450" s="13"/>
      <c r="B450" s="13"/>
    </row>
    <row r="451" spans="1:2" x14ac:dyDescent="0.25">
      <c r="A451" s="13"/>
      <c r="B451" s="13"/>
    </row>
    <row r="452" spans="1:2" x14ac:dyDescent="0.25">
      <c r="A452" s="13"/>
      <c r="B452" s="13"/>
    </row>
    <row r="453" spans="1:2" x14ac:dyDescent="0.25">
      <c r="A453" s="13"/>
      <c r="B453" s="13"/>
    </row>
    <row r="454" spans="1:2" x14ac:dyDescent="0.25">
      <c r="A454" s="13"/>
      <c r="B454" s="13"/>
    </row>
    <row r="455" spans="1:2" x14ac:dyDescent="0.25">
      <c r="A455" s="13"/>
      <c r="B455" s="13"/>
    </row>
    <row r="456" spans="1:2" x14ac:dyDescent="0.25">
      <c r="A456" s="13"/>
      <c r="B456" s="13"/>
    </row>
    <row r="457" spans="1:2" x14ac:dyDescent="0.25">
      <c r="A457" s="13"/>
      <c r="B457" s="13"/>
    </row>
    <row r="458" spans="1:2" x14ac:dyDescent="0.25">
      <c r="A458" s="13"/>
      <c r="B458" s="13"/>
    </row>
    <row r="459" spans="1:2" x14ac:dyDescent="0.25">
      <c r="A459" s="13"/>
      <c r="B459" s="13"/>
    </row>
    <row r="460" spans="1:2" x14ac:dyDescent="0.25">
      <c r="A460" s="13"/>
      <c r="B460" s="13"/>
    </row>
    <row r="461" spans="1:2" x14ac:dyDescent="0.25">
      <c r="A461" s="13"/>
      <c r="B461" s="13"/>
    </row>
    <row r="462" spans="1:2" x14ac:dyDescent="0.25">
      <c r="A462" s="13"/>
      <c r="B462" s="13"/>
    </row>
    <row r="463" spans="1:2" x14ac:dyDescent="0.25">
      <c r="A463" s="13"/>
      <c r="B463" s="13"/>
    </row>
    <row r="464" spans="1:2" x14ac:dyDescent="0.25">
      <c r="A464" s="13"/>
      <c r="B464" s="13"/>
    </row>
    <row r="465" spans="1:2" x14ac:dyDescent="0.25">
      <c r="A465" s="13"/>
      <c r="B465" s="13"/>
    </row>
    <row r="466" spans="1:2" x14ac:dyDescent="0.25">
      <c r="A466" s="13"/>
      <c r="B466" s="13"/>
    </row>
    <row r="467" spans="1:2" x14ac:dyDescent="0.25">
      <c r="A467" s="13"/>
      <c r="B467" s="13"/>
    </row>
    <row r="468" spans="1:2" x14ac:dyDescent="0.25">
      <c r="A468" s="13"/>
      <c r="B468" s="13"/>
    </row>
    <row r="469" spans="1:2" x14ac:dyDescent="0.25">
      <c r="A469" s="13"/>
      <c r="B469" s="13"/>
    </row>
    <row r="470" spans="1:2" x14ac:dyDescent="0.25">
      <c r="A470" s="13"/>
      <c r="B470" s="13"/>
    </row>
    <row r="471" spans="1:2" x14ac:dyDescent="0.25">
      <c r="A471" s="13"/>
      <c r="B471" s="13"/>
    </row>
    <row r="472" spans="1:2" x14ac:dyDescent="0.25">
      <c r="A472" s="13"/>
      <c r="B472" s="13"/>
    </row>
    <row r="473" spans="1:2" x14ac:dyDescent="0.25">
      <c r="A473" s="13"/>
      <c r="B473" s="13"/>
    </row>
    <row r="474" spans="1:2" x14ac:dyDescent="0.25">
      <c r="A474" s="13"/>
      <c r="B474" s="13"/>
    </row>
    <row r="475" spans="1:2" x14ac:dyDescent="0.25">
      <c r="A475" s="13"/>
      <c r="B475" s="13"/>
    </row>
    <row r="476" spans="1:2" x14ac:dyDescent="0.25">
      <c r="A476" s="13"/>
      <c r="B476" s="13"/>
    </row>
    <row r="477" spans="1:2" x14ac:dyDescent="0.25">
      <c r="A477" s="13"/>
      <c r="B477" s="13"/>
    </row>
    <row r="478" spans="1:2" x14ac:dyDescent="0.25">
      <c r="A478" s="13"/>
      <c r="B478" s="13"/>
    </row>
    <row r="479" spans="1:2" x14ac:dyDescent="0.25">
      <c r="A479" s="13"/>
      <c r="B479" s="13"/>
    </row>
    <row r="480" spans="1:2" x14ac:dyDescent="0.25">
      <c r="A480" s="13"/>
      <c r="B480" s="13"/>
    </row>
    <row r="481" spans="1:2" x14ac:dyDescent="0.25">
      <c r="A481" s="13"/>
      <c r="B481" s="13"/>
    </row>
    <row r="482" spans="1:2" x14ac:dyDescent="0.25">
      <c r="A482" s="13"/>
      <c r="B482" s="13"/>
    </row>
    <row r="483" spans="1:2" x14ac:dyDescent="0.25">
      <c r="A483" s="13"/>
      <c r="B483" s="13"/>
    </row>
    <row r="484" spans="1:2" x14ac:dyDescent="0.25">
      <c r="A484" s="13"/>
      <c r="B484" s="13"/>
    </row>
    <row r="485" spans="1:2" x14ac:dyDescent="0.25">
      <c r="A485" s="13"/>
      <c r="B485" s="13"/>
    </row>
    <row r="486" spans="1:2" x14ac:dyDescent="0.25">
      <c r="A486" s="13"/>
      <c r="B486" s="13"/>
    </row>
    <row r="487" spans="1:2" x14ac:dyDescent="0.25">
      <c r="A487" s="13"/>
      <c r="B487" s="13"/>
    </row>
    <row r="488" spans="1:2" x14ac:dyDescent="0.25">
      <c r="A488" s="13"/>
      <c r="B488" s="13"/>
    </row>
    <row r="489" spans="1:2" x14ac:dyDescent="0.25">
      <c r="A489" s="13"/>
      <c r="B489" s="13"/>
    </row>
    <row r="490" spans="1:2" x14ac:dyDescent="0.25">
      <c r="A490" s="13"/>
      <c r="B490" s="13"/>
    </row>
    <row r="491" spans="1:2" x14ac:dyDescent="0.25">
      <c r="A491" s="13"/>
      <c r="B491" s="13"/>
    </row>
    <row r="492" spans="1:2" x14ac:dyDescent="0.25">
      <c r="A492" s="13"/>
      <c r="B492" s="13"/>
    </row>
    <row r="493" spans="1:2" x14ac:dyDescent="0.25">
      <c r="A493" s="13"/>
      <c r="B493" s="13"/>
    </row>
    <row r="494" spans="1:2" x14ac:dyDescent="0.25">
      <c r="A494" s="13"/>
      <c r="B494" s="13"/>
    </row>
    <row r="495" spans="1:2" x14ac:dyDescent="0.25">
      <c r="A495" s="13"/>
      <c r="B495" s="13"/>
    </row>
    <row r="496" spans="1:2" x14ac:dyDescent="0.25">
      <c r="A496" s="13"/>
      <c r="B496" s="13"/>
    </row>
    <row r="497" spans="1:2" x14ac:dyDescent="0.25">
      <c r="A497" s="13"/>
      <c r="B497" s="13"/>
    </row>
    <row r="498" spans="1:2" x14ac:dyDescent="0.25">
      <c r="A498" s="13"/>
      <c r="B498" s="13"/>
    </row>
    <row r="499" spans="1:2" x14ac:dyDescent="0.25">
      <c r="A499" s="13"/>
      <c r="B499" s="13"/>
    </row>
    <row r="500" spans="1:2" x14ac:dyDescent="0.25">
      <c r="A500" s="13"/>
      <c r="B500" s="13"/>
    </row>
    <row r="501" spans="1:2" x14ac:dyDescent="0.25">
      <c r="A501" s="13"/>
      <c r="B501" s="13"/>
    </row>
    <row r="502" spans="1:2" x14ac:dyDescent="0.25">
      <c r="A502" s="13"/>
      <c r="B502" s="13"/>
    </row>
    <row r="503" spans="1:2" x14ac:dyDescent="0.25">
      <c r="A503" s="13"/>
      <c r="B503" s="13"/>
    </row>
    <row r="504" spans="1:2" x14ac:dyDescent="0.25">
      <c r="A504" s="13"/>
      <c r="B504" s="13"/>
    </row>
    <row r="505" spans="1:2" x14ac:dyDescent="0.25">
      <c r="A505" s="13"/>
      <c r="B505" s="13"/>
    </row>
    <row r="506" spans="1:2" x14ac:dyDescent="0.25">
      <c r="A506" s="13"/>
      <c r="B506" s="13"/>
    </row>
    <row r="507" spans="1:2" x14ac:dyDescent="0.25">
      <c r="A507" s="13"/>
      <c r="B507" s="13"/>
    </row>
    <row r="508" spans="1:2" x14ac:dyDescent="0.25">
      <c r="A508" s="13"/>
      <c r="B508" s="13"/>
    </row>
    <row r="509" spans="1:2" x14ac:dyDescent="0.25">
      <c r="A509" s="13"/>
      <c r="B509" s="13"/>
    </row>
    <row r="510" spans="1:2" x14ac:dyDescent="0.25">
      <c r="A510" s="13"/>
      <c r="B510" s="13"/>
    </row>
    <row r="511" spans="1:2" x14ac:dyDescent="0.25">
      <c r="A511" s="13"/>
      <c r="B511" s="13"/>
    </row>
    <row r="512" spans="1:2" x14ac:dyDescent="0.25">
      <c r="A512" s="13"/>
      <c r="B512" s="13"/>
    </row>
    <row r="513" spans="1:2" x14ac:dyDescent="0.25">
      <c r="A513" s="13"/>
      <c r="B513" s="13"/>
    </row>
    <row r="514" spans="1:2" x14ac:dyDescent="0.25">
      <c r="A514" s="13"/>
      <c r="B514" s="13"/>
    </row>
    <row r="515" spans="1:2" x14ac:dyDescent="0.25">
      <c r="A515" s="13"/>
      <c r="B515" s="13"/>
    </row>
    <row r="516" spans="1:2" x14ac:dyDescent="0.25">
      <c r="A516" s="13"/>
      <c r="B516" s="13"/>
    </row>
    <row r="517" spans="1:2" x14ac:dyDescent="0.25">
      <c r="A517" s="13"/>
      <c r="B517" s="13"/>
    </row>
    <row r="518" spans="1:2" x14ac:dyDescent="0.25">
      <c r="A518" s="13"/>
      <c r="B518" s="13"/>
    </row>
    <row r="519" spans="1:2" x14ac:dyDescent="0.25">
      <c r="A519" s="13"/>
      <c r="B519" s="13"/>
    </row>
    <row r="520" spans="1:2" x14ac:dyDescent="0.25">
      <c r="A520" s="13"/>
      <c r="B520" s="13"/>
    </row>
    <row r="521" spans="1:2" x14ac:dyDescent="0.25">
      <c r="A521" s="13"/>
      <c r="B521" s="13"/>
    </row>
    <row r="522" spans="1:2" x14ac:dyDescent="0.25">
      <c r="A522" s="13"/>
      <c r="B522" s="13"/>
    </row>
    <row r="523" spans="1:2" x14ac:dyDescent="0.25">
      <c r="A523" s="13"/>
      <c r="B523" s="13"/>
    </row>
    <row r="524" spans="1:2" x14ac:dyDescent="0.25">
      <c r="A524" s="13"/>
      <c r="B524" s="13"/>
    </row>
    <row r="525" spans="1:2" x14ac:dyDescent="0.25">
      <c r="A525" s="13"/>
      <c r="B525" s="13"/>
    </row>
    <row r="526" spans="1:2" x14ac:dyDescent="0.25">
      <c r="A526" s="13"/>
      <c r="B526" s="13"/>
    </row>
    <row r="527" spans="1:2" x14ac:dyDescent="0.25">
      <c r="A527" s="13"/>
      <c r="B527" s="13"/>
    </row>
    <row r="528" spans="1:2" x14ac:dyDescent="0.25">
      <c r="A528" s="13"/>
      <c r="B528" s="13"/>
    </row>
    <row r="529" spans="1:2" x14ac:dyDescent="0.25">
      <c r="A529" s="13"/>
      <c r="B529" s="13"/>
    </row>
    <row r="530" spans="1:2" x14ac:dyDescent="0.25">
      <c r="A530" s="13"/>
      <c r="B530" s="13"/>
    </row>
    <row r="531" spans="1:2" x14ac:dyDescent="0.25">
      <c r="A531" s="13"/>
      <c r="B531" s="13"/>
    </row>
    <row r="532" spans="1:2" x14ac:dyDescent="0.25">
      <c r="A532" s="13"/>
      <c r="B532" s="13"/>
    </row>
    <row r="533" spans="1:2" x14ac:dyDescent="0.25">
      <c r="A533" s="13"/>
      <c r="B533" s="13"/>
    </row>
    <row r="534" spans="1:2" x14ac:dyDescent="0.25">
      <c r="A534" s="13"/>
      <c r="B534" s="13"/>
    </row>
    <row r="535" spans="1:2" x14ac:dyDescent="0.25">
      <c r="A535" s="13"/>
      <c r="B535" s="13"/>
    </row>
    <row r="536" spans="1:2" x14ac:dyDescent="0.25">
      <c r="A536" s="13"/>
      <c r="B536" s="13"/>
    </row>
    <row r="537" spans="1:2" x14ac:dyDescent="0.25">
      <c r="A537" s="13"/>
      <c r="B537" s="13"/>
    </row>
    <row r="538" spans="1:2" x14ac:dyDescent="0.25">
      <c r="A538" s="13"/>
      <c r="B538" s="13"/>
    </row>
    <row r="539" spans="1:2" x14ac:dyDescent="0.25">
      <c r="A539" s="13"/>
      <c r="B539" s="13"/>
    </row>
    <row r="540" spans="1:2" x14ac:dyDescent="0.25">
      <c r="A540" s="13"/>
      <c r="B540" s="13"/>
    </row>
    <row r="541" spans="1:2" x14ac:dyDescent="0.25">
      <c r="A541" s="13"/>
      <c r="B541" s="13"/>
    </row>
    <row r="542" spans="1:2" x14ac:dyDescent="0.25">
      <c r="A542" s="13"/>
      <c r="B542" s="13"/>
    </row>
    <row r="543" spans="1:2" x14ac:dyDescent="0.25">
      <c r="A543" s="13"/>
      <c r="B543" s="13"/>
    </row>
    <row r="544" spans="1:2" x14ac:dyDescent="0.25">
      <c r="A544" s="13"/>
      <c r="B544" s="13"/>
    </row>
    <row r="545" spans="1:2" x14ac:dyDescent="0.25">
      <c r="A545" s="13"/>
      <c r="B545" s="13"/>
    </row>
    <row r="546" spans="1:2" x14ac:dyDescent="0.25">
      <c r="A546" s="13"/>
      <c r="B546" s="13"/>
    </row>
    <row r="547" spans="1:2" x14ac:dyDescent="0.25">
      <c r="A547" s="13"/>
      <c r="B547" s="13"/>
    </row>
    <row r="548" spans="1:2" x14ac:dyDescent="0.25">
      <c r="A548" s="13"/>
      <c r="B548" s="13"/>
    </row>
    <row r="549" spans="1:2" x14ac:dyDescent="0.25">
      <c r="A549" s="13"/>
      <c r="B549" s="13"/>
    </row>
    <row r="550" spans="1:2" x14ac:dyDescent="0.25">
      <c r="A550" s="13"/>
      <c r="B550" s="13"/>
    </row>
    <row r="551" spans="1:2" x14ac:dyDescent="0.25">
      <c r="A551" s="13"/>
      <c r="B551" s="13"/>
    </row>
    <row r="552" spans="1:2" x14ac:dyDescent="0.25">
      <c r="A552" s="13"/>
      <c r="B552" s="13"/>
    </row>
    <row r="553" spans="1:2" x14ac:dyDescent="0.25">
      <c r="A553" s="13"/>
      <c r="B553" s="13"/>
    </row>
    <row r="554" spans="1:2" x14ac:dyDescent="0.25">
      <c r="A554" s="13"/>
      <c r="B554" s="13"/>
    </row>
    <row r="555" spans="1:2" x14ac:dyDescent="0.25">
      <c r="A555" s="13"/>
      <c r="B555" s="13"/>
    </row>
    <row r="556" spans="1:2" x14ac:dyDescent="0.25">
      <c r="A556" s="13"/>
      <c r="B556" s="13"/>
    </row>
    <row r="557" spans="1:2" x14ac:dyDescent="0.25">
      <c r="A557" s="13"/>
      <c r="B557" s="13"/>
    </row>
    <row r="558" spans="1:2" x14ac:dyDescent="0.25">
      <c r="A558" s="13"/>
      <c r="B558" s="13"/>
    </row>
    <row r="559" spans="1:2" x14ac:dyDescent="0.25">
      <c r="A559" s="13"/>
      <c r="B559" s="13"/>
    </row>
    <row r="560" spans="1:2" x14ac:dyDescent="0.25">
      <c r="A560" s="13"/>
      <c r="B560" s="13"/>
    </row>
    <row r="561" spans="1:2" x14ac:dyDescent="0.25">
      <c r="A561" s="13"/>
      <c r="B561" s="13"/>
    </row>
    <row r="562" spans="1:2" x14ac:dyDescent="0.25">
      <c r="A562" s="13"/>
      <c r="B562" s="13"/>
    </row>
    <row r="563" spans="1:2" x14ac:dyDescent="0.25">
      <c r="A563" s="13"/>
      <c r="B563" s="13"/>
    </row>
    <row r="564" spans="1:2" x14ac:dyDescent="0.25">
      <c r="A564" s="13"/>
      <c r="B564" s="13"/>
    </row>
    <row r="565" spans="1:2" x14ac:dyDescent="0.25">
      <c r="A565" s="13"/>
      <c r="B565" s="13"/>
    </row>
    <row r="566" spans="1:2" x14ac:dyDescent="0.25">
      <c r="A566" s="13"/>
      <c r="B566" s="13"/>
    </row>
    <row r="567" spans="1:2" x14ac:dyDescent="0.25">
      <c r="A567" s="13"/>
      <c r="B567" s="13"/>
    </row>
    <row r="568" spans="1:2" x14ac:dyDescent="0.25">
      <c r="A568" s="13"/>
      <c r="B568" s="13"/>
    </row>
    <row r="569" spans="1:2" x14ac:dyDescent="0.25">
      <c r="A569" s="13"/>
      <c r="B569" s="13"/>
    </row>
    <row r="570" spans="1:2" x14ac:dyDescent="0.25">
      <c r="A570" s="13"/>
      <c r="B570" s="13"/>
    </row>
    <row r="571" spans="1:2" x14ac:dyDescent="0.25">
      <c r="A571" s="13"/>
      <c r="B571" s="13"/>
    </row>
    <row r="572" spans="1:2" x14ac:dyDescent="0.25">
      <c r="A572" s="13"/>
      <c r="B572" s="13"/>
    </row>
    <row r="573" spans="1:2" x14ac:dyDescent="0.25">
      <c r="A573" s="13"/>
      <c r="B573" s="13"/>
    </row>
    <row r="574" spans="1:2" x14ac:dyDescent="0.25">
      <c r="A574" s="13"/>
      <c r="B574" s="13"/>
    </row>
    <row r="575" spans="1:2" x14ac:dyDescent="0.25">
      <c r="A575" s="13"/>
      <c r="B575" s="13"/>
    </row>
    <row r="576" spans="1:2" x14ac:dyDescent="0.25">
      <c r="A576" s="13"/>
      <c r="B576" s="13"/>
    </row>
    <row r="577" spans="1:2" x14ac:dyDescent="0.25">
      <c r="A577" s="13"/>
      <c r="B577" s="13"/>
    </row>
    <row r="578" spans="1:2" x14ac:dyDescent="0.25">
      <c r="A578" s="13"/>
      <c r="B578" s="13"/>
    </row>
    <row r="579" spans="1:2" x14ac:dyDescent="0.25">
      <c r="A579" s="13"/>
      <c r="B579" s="13"/>
    </row>
    <row r="580" spans="1:2" x14ac:dyDescent="0.25">
      <c r="A580" s="13"/>
      <c r="B580" s="13"/>
    </row>
    <row r="581" spans="1:2" x14ac:dyDescent="0.25">
      <c r="A581" s="13"/>
      <c r="B581" s="13"/>
    </row>
    <row r="582" spans="1:2" x14ac:dyDescent="0.25">
      <c r="A582" s="13"/>
      <c r="B582" s="13"/>
    </row>
    <row r="583" spans="1:2" x14ac:dyDescent="0.25">
      <c r="A583" s="13"/>
      <c r="B583" s="13"/>
    </row>
    <row r="584" spans="1:2" x14ac:dyDescent="0.25">
      <c r="A584" s="13"/>
      <c r="B584" s="13"/>
    </row>
    <row r="585" spans="1:2" x14ac:dyDescent="0.25">
      <c r="A585" s="13"/>
      <c r="B585" s="13"/>
    </row>
    <row r="586" spans="1:2" x14ac:dyDescent="0.25">
      <c r="A586" s="13"/>
      <c r="B586" s="13"/>
    </row>
    <row r="587" spans="1:2" x14ac:dyDescent="0.25">
      <c r="A587" s="13"/>
      <c r="B587" s="13"/>
    </row>
    <row r="588" spans="1:2" x14ac:dyDescent="0.25">
      <c r="A588" s="13"/>
      <c r="B588" s="13"/>
    </row>
    <row r="589" spans="1:2" x14ac:dyDescent="0.25">
      <c r="A589" s="13"/>
      <c r="B589" s="13"/>
    </row>
    <row r="590" spans="1:2" x14ac:dyDescent="0.25">
      <c r="A590" s="13"/>
      <c r="B590" s="13"/>
    </row>
    <row r="591" spans="1:2" x14ac:dyDescent="0.25">
      <c r="A591" s="13"/>
      <c r="B591" s="13"/>
    </row>
    <row r="592" spans="1:2" x14ac:dyDescent="0.25">
      <c r="A592" s="13"/>
      <c r="B592" s="13"/>
    </row>
    <row r="593" spans="1:2" x14ac:dyDescent="0.25">
      <c r="A593" s="13"/>
      <c r="B593" s="13"/>
    </row>
    <row r="594" spans="1:2" x14ac:dyDescent="0.25">
      <c r="A594" s="13"/>
      <c r="B594" s="13"/>
    </row>
    <row r="595" spans="1:2" x14ac:dyDescent="0.25">
      <c r="A595" s="13"/>
      <c r="B595" s="13"/>
    </row>
    <row r="596" spans="1:2" x14ac:dyDescent="0.25">
      <c r="A596" s="13"/>
      <c r="B596" s="13"/>
    </row>
    <row r="597" spans="1:2" x14ac:dyDescent="0.25">
      <c r="A597" s="13"/>
      <c r="B597" s="13"/>
    </row>
    <row r="598" spans="1:2" x14ac:dyDescent="0.25">
      <c r="A598" s="13"/>
      <c r="B598" s="13"/>
    </row>
    <row r="599" spans="1:2" x14ac:dyDescent="0.25">
      <c r="A599" s="13"/>
      <c r="B599" s="13"/>
    </row>
    <row r="600" spans="1:2" x14ac:dyDescent="0.25">
      <c r="A600" s="13"/>
      <c r="B600" s="13"/>
    </row>
    <row r="601" spans="1:2" x14ac:dyDescent="0.25">
      <c r="A601" s="13"/>
      <c r="B601" s="13"/>
    </row>
    <row r="602" spans="1:2" x14ac:dyDescent="0.25">
      <c r="A602" s="13"/>
      <c r="B602" s="13"/>
    </row>
    <row r="603" spans="1:2" x14ac:dyDescent="0.25">
      <c r="A603" s="13"/>
      <c r="B603" s="13"/>
    </row>
    <row r="604" spans="1:2" x14ac:dyDescent="0.25">
      <c r="A604" s="13"/>
      <c r="B604" s="13"/>
    </row>
    <row r="605" spans="1:2" x14ac:dyDescent="0.25">
      <c r="A605" s="13"/>
      <c r="B605" s="13"/>
    </row>
    <row r="606" spans="1:2" x14ac:dyDescent="0.25">
      <c r="A606" s="13"/>
      <c r="B606" s="13"/>
    </row>
    <row r="607" spans="1:2" x14ac:dyDescent="0.25">
      <c r="A607" s="13"/>
      <c r="B607" s="13"/>
    </row>
    <row r="608" spans="1:2" x14ac:dyDescent="0.25">
      <c r="A608" s="13"/>
      <c r="B608" s="13"/>
    </row>
    <row r="609" spans="1:2" x14ac:dyDescent="0.25">
      <c r="A609" s="13"/>
      <c r="B609" s="13"/>
    </row>
    <row r="610" spans="1:2" x14ac:dyDescent="0.25">
      <c r="A610" s="13"/>
      <c r="B610" s="13"/>
    </row>
    <row r="611" spans="1:2" x14ac:dyDescent="0.25">
      <c r="A611" s="13"/>
      <c r="B611" s="13"/>
    </row>
    <row r="612" spans="1:2" x14ac:dyDescent="0.25">
      <c r="A612" s="13"/>
      <c r="B612" s="13"/>
    </row>
    <row r="613" spans="1:2" x14ac:dyDescent="0.25">
      <c r="A613" s="13"/>
      <c r="B613" s="13"/>
    </row>
    <row r="614" spans="1:2" x14ac:dyDescent="0.25">
      <c r="A614" s="13"/>
      <c r="B614" s="13"/>
    </row>
    <row r="615" spans="1:2" x14ac:dyDescent="0.25">
      <c r="A615" s="13"/>
      <c r="B615" s="13"/>
    </row>
    <row r="616" spans="1:2" x14ac:dyDescent="0.25">
      <c r="A616" s="13"/>
      <c r="B616" s="13"/>
    </row>
    <row r="617" spans="1:2" x14ac:dyDescent="0.25">
      <c r="A617" s="13"/>
      <c r="B617" s="13"/>
    </row>
    <row r="618" spans="1:2" x14ac:dyDescent="0.25">
      <c r="A618" s="13"/>
      <c r="B618" s="13"/>
    </row>
    <row r="619" spans="1:2" x14ac:dyDescent="0.25">
      <c r="A619" s="13"/>
      <c r="B619" s="13"/>
    </row>
    <row r="620" spans="1:2" x14ac:dyDescent="0.25">
      <c r="A620" s="13"/>
      <c r="B620" s="13"/>
    </row>
    <row r="621" spans="1:2" x14ac:dyDescent="0.25">
      <c r="A621" s="13"/>
      <c r="B621" s="13"/>
    </row>
    <row r="622" spans="1:2" x14ac:dyDescent="0.25">
      <c r="A622" s="13"/>
      <c r="B622" s="13"/>
    </row>
    <row r="623" spans="1:2" x14ac:dyDescent="0.25">
      <c r="A623" s="13"/>
      <c r="B623" s="13"/>
    </row>
    <row r="624" spans="1:2" x14ac:dyDescent="0.25">
      <c r="A624" s="13"/>
      <c r="B624" s="13"/>
    </row>
    <row r="625" spans="1:2" x14ac:dyDescent="0.25">
      <c r="A625" s="13"/>
      <c r="B625" s="13"/>
    </row>
    <row r="626" spans="1:2" x14ac:dyDescent="0.25">
      <c r="A626" s="13"/>
      <c r="B626" s="13"/>
    </row>
    <row r="627" spans="1:2" x14ac:dyDescent="0.25">
      <c r="A627" s="13"/>
      <c r="B627" s="13"/>
    </row>
    <row r="628" spans="1:2" x14ac:dyDescent="0.25">
      <c r="A628" s="13"/>
      <c r="B628" s="13"/>
    </row>
    <row r="629" spans="1:2" x14ac:dyDescent="0.25">
      <c r="A629" s="13"/>
      <c r="B629" s="13"/>
    </row>
    <row r="630" spans="1:2" x14ac:dyDescent="0.25">
      <c r="A630" s="13"/>
      <c r="B630" s="13"/>
    </row>
    <row r="631" spans="1:2" x14ac:dyDescent="0.25">
      <c r="A631" s="13"/>
      <c r="B631" s="13"/>
    </row>
    <row r="632" spans="1:2" x14ac:dyDescent="0.25">
      <c r="A632" s="13"/>
      <c r="B632" s="13"/>
    </row>
    <row r="633" spans="1:2" x14ac:dyDescent="0.25">
      <c r="A633" s="13"/>
      <c r="B633" s="13"/>
    </row>
    <row r="634" spans="1:2" x14ac:dyDescent="0.25">
      <c r="A634" s="13"/>
      <c r="B634" s="13"/>
    </row>
    <row r="635" spans="1:2" x14ac:dyDescent="0.25">
      <c r="A635" s="13"/>
      <c r="B635" s="13"/>
    </row>
    <row r="636" spans="1:2" x14ac:dyDescent="0.25">
      <c r="A636" s="13"/>
      <c r="B636" s="13"/>
    </row>
    <row r="637" spans="1:2" x14ac:dyDescent="0.25">
      <c r="A637" s="13"/>
      <c r="B637" s="13"/>
    </row>
    <row r="638" spans="1:2" x14ac:dyDescent="0.25">
      <c r="A638" s="13"/>
      <c r="B638" s="13"/>
    </row>
    <row r="639" spans="1:2" x14ac:dyDescent="0.25">
      <c r="A639" s="13"/>
      <c r="B639" s="13"/>
    </row>
    <row r="640" spans="1:2" x14ac:dyDescent="0.25">
      <c r="A640" s="13"/>
      <c r="B640" s="13"/>
    </row>
    <row r="641" spans="1:2" x14ac:dyDescent="0.25">
      <c r="A641" s="13"/>
      <c r="B641" s="13"/>
    </row>
    <row r="642" spans="1:2" x14ac:dyDescent="0.25">
      <c r="A642" s="13"/>
      <c r="B642" s="13"/>
    </row>
    <row r="643" spans="1:2" x14ac:dyDescent="0.25">
      <c r="A643" s="13"/>
      <c r="B643" s="13"/>
    </row>
    <row r="644" spans="1:2" x14ac:dyDescent="0.25">
      <c r="A644" s="13"/>
      <c r="B644" s="13"/>
    </row>
    <row r="645" spans="1:2" x14ac:dyDescent="0.25">
      <c r="A645" s="13"/>
      <c r="B645" s="13"/>
    </row>
    <row r="646" spans="1:2" x14ac:dyDescent="0.25">
      <c r="A646" s="13"/>
      <c r="B646" s="13"/>
    </row>
    <row r="647" spans="1:2" x14ac:dyDescent="0.25">
      <c r="A647" s="13"/>
      <c r="B647" s="13"/>
    </row>
    <row r="648" spans="1:2" x14ac:dyDescent="0.25">
      <c r="A648" s="13"/>
      <c r="B648" s="13"/>
    </row>
    <row r="649" spans="1:2" x14ac:dyDescent="0.25">
      <c r="A649" s="13"/>
      <c r="B649" s="13"/>
    </row>
    <row r="650" spans="1:2" x14ac:dyDescent="0.25">
      <c r="A650" s="13"/>
      <c r="B650" s="13"/>
    </row>
    <row r="651" spans="1:2" x14ac:dyDescent="0.25">
      <c r="A651" s="13"/>
      <c r="B651" s="13"/>
    </row>
    <row r="652" spans="1:2" x14ac:dyDescent="0.25">
      <c r="A652" s="13"/>
      <c r="B652" s="13"/>
    </row>
    <row r="653" spans="1:2" x14ac:dyDescent="0.25">
      <c r="A653" s="13"/>
      <c r="B653" s="13"/>
    </row>
    <row r="654" spans="1:2" x14ac:dyDescent="0.25">
      <c r="A654" s="13"/>
      <c r="B654" s="13"/>
    </row>
    <row r="655" spans="1:2" x14ac:dyDescent="0.25">
      <c r="A655" s="13"/>
      <c r="B655" s="13"/>
    </row>
    <row r="656" spans="1:2" x14ac:dyDescent="0.25">
      <c r="A656" s="13"/>
      <c r="B656" s="13"/>
    </row>
    <row r="657" spans="1:2" x14ac:dyDescent="0.25">
      <c r="A657" s="13"/>
      <c r="B657" s="13"/>
    </row>
    <row r="658" spans="1:2" x14ac:dyDescent="0.25">
      <c r="A658" s="13"/>
      <c r="B658" s="13"/>
    </row>
    <row r="659" spans="1:2" x14ac:dyDescent="0.25">
      <c r="A659" s="13"/>
      <c r="B659" s="13"/>
    </row>
    <row r="660" spans="1:2" x14ac:dyDescent="0.25">
      <c r="A660" s="13"/>
      <c r="B660" s="13"/>
    </row>
    <row r="661" spans="1:2" x14ac:dyDescent="0.25">
      <c r="A661" s="13"/>
      <c r="B661" s="13"/>
    </row>
    <row r="662" spans="1:2" x14ac:dyDescent="0.25">
      <c r="A662" s="13"/>
      <c r="B662" s="13"/>
    </row>
    <row r="663" spans="1:2" x14ac:dyDescent="0.25">
      <c r="A663" s="13"/>
      <c r="B663" s="13"/>
    </row>
    <row r="664" spans="1:2" x14ac:dyDescent="0.25">
      <c r="A664" s="13"/>
      <c r="B664" s="13"/>
    </row>
    <row r="665" spans="1:2" x14ac:dyDescent="0.25">
      <c r="A665" s="13"/>
      <c r="B665" s="13"/>
    </row>
    <row r="666" spans="1:2" x14ac:dyDescent="0.25">
      <c r="A666" s="13"/>
      <c r="B666" s="13"/>
    </row>
    <row r="667" spans="1:2" x14ac:dyDescent="0.25">
      <c r="A667" s="13"/>
      <c r="B667" s="13"/>
    </row>
    <row r="668" spans="1:2" x14ac:dyDescent="0.25">
      <c r="A668" s="13"/>
      <c r="B668" s="13"/>
    </row>
    <row r="669" spans="1:2" x14ac:dyDescent="0.25">
      <c r="A669" s="13"/>
      <c r="B669" s="13"/>
    </row>
    <row r="670" spans="1:2" x14ac:dyDescent="0.25">
      <c r="A670" s="13"/>
      <c r="B670" s="13"/>
    </row>
    <row r="671" spans="1:2" x14ac:dyDescent="0.25">
      <c r="A671" s="13"/>
      <c r="B671" s="13"/>
    </row>
    <row r="672" spans="1:2" x14ac:dyDescent="0.25">
      <c r="A672" s="13"/>
      <c r="B672" s="13"/>
    </row>
    <row r="673" spans="1:2" x14ac:dyDescent="0.25">
      <c r="A673" s="13"/>
      <c r="B673" s="13"/>
    </row>
    <row r="674" spans="1:2" x14ac:dyDescent="0.25">
      <c r="A674" s="13"/>
      <c r="B674" s="13"/>
    </row>
    <row r="675" spans="1:2" x14ac:dyDescent="0.25">
      <c r="A675" s="13"/>
      <c r="B675" s="13"/>
    </row>
    <row r="676" spans="1:2" x14ac:dyDescent="0.25">
      <c r="A676" s="13"/>
      <c r="B676" s="13"/>
    </row>
    <row r="677" spans="1:2" x14ac:dyDescent="0.25">
      <c r="A677" s="13"/>
      <c r="B677" s="13"/>
    </row>
    <row r="678" spans="1:2" x14ac:dyDescent="0.25">
      <c r="A678" s="13"/>
      <c r="B678" s="13"/>
    </row>
    <row r="679" spans="1:2" x14ac:dyDescent="0.25">
      <c r="A679" s="13"/>
      <c r="B679" s="13"/>
    </row>
    <row r="680" spans="1:2" x14ac:dyDescent="0.25">
      <c r="A680" s="13"/>
      <c r="B680" s="13"/>
    </row>
    <row r="681" spans="1:2" x14ac:dyDescent="0.25">
      <c r="A681" s="13"/>
      <c r="B681" s="13"/>
    </row>
    <row r="682" spans="1:2" x14ac:dyDescent="0.25">
      <c r="A682" s="13"/>
      <c r="B682" s="13"/>
    </row>
    <row r="683" spans="1:2" x14ac:dyDescent="0.25">
      <c r="A683" s="13"/>
      <c r="B683" s="13"/>
    </row>
    <row r="684" spans="1:2" x14ac:dyDescent="0.25">
      <c r="A684" s="13"/>
      <c r="B684" s="13"/>
    </row>
    <row r="685" spans="1:2" x14ac:dyDescent="0.25">
      <c r="A685" s="13"/>
      <c r="B685" s="13"/>
    </row>
    <row r="686" spans="1:2" x14ac:dyDescent="0.25">
      <c r="A686" s="13"/>
      <c r="B686" s="13"/>
    </row>
    <row r="687" spans="1:2" x14ac:dyDescent="0.25">
      <c r="A687" s="13"/>
      <c r="B687" s="13"/>
    </row>
    <row r="688" spans="1:2" x14ac:dyDescent="0.25">
      <c r="A688" s="13"/>
      <c r="B688" s="13"/>
    </row>
    <row r="689" spans="1:2" x14ac:dyDescent="0.25">
      <c r="A689" s="13"/>
      <c r="B689" s="13"/>
    </row>
    <row r="690" spans="1:2" x14ac:dyDescent="0.25">
      <c r="A690" s="13"/>
      <c r="B690" s="13"/>
    </row>
    <row r="691" spans="1:2" x14ac:dyDescent="0.25">
      <c r="A691" s="13"/>
      <c r="B691" s="13"/>
    </row>
    <row r="692" spans="1:2" x14ac:dyDescent="0.25">
      <c r="A692" s="13"/>
      <c r="B692" s="13"/>
    </row>
    <row r="693" spans="1:2" x14ac:dyDescent="0.25">
      <c r="A693" s="13"/>
      <c r="B693" s="13"/>
    </row>
    <row r="694" spans="1:2" x14ac:dyDescent="0.25">
      <c r="A694" s="13"/>
      <c r="B694" s="13"/>
    </row>
    <row r="695" spans="1:2" x14ac:dyDescent="0.25">
      <c r="A695" s="13"/>
      <c r="B695" s="13"/>
    </row>
    <row r="696" spans="1:2" x14ac:dyDescent="0.25">
      <c r="A696" s="13"/>
      <c r="B696" s="13"/>
    </row>
    <row r="697" spans="1:2" x14ac:dyDescent="0.25">
      <c r="A697" s="13"/>
      <c r="B697" s="13"/>
    </row>
    <row r="698" spans="1:2" x14ac:dyDescent="0.25">
      <c r="A698" s="13"/>
      <c r="B698" s="13"/>
    </row>
    <row r="699" spans="1:2" x14ac:dyDescent="0.25">
      <c r="A699" s="13"/>
      <c r="B699" s="13"/>
    </row>
    <row r="700" spans="1:2" x14ac:dyDescent="0.25">
      <c r="A700" s="13"/>
      <c r="B700" s="13"/>
    </row>
    <row r="701" spans="1:2" x14ac:dyDescent="0.25">
      <c r="A701" s="13"/>
      <c r="B701" s="13"/>
    </row>
    <row r="702" spans="1:2" x14ac:dyDescent="0.25">
      <c r="A702" s="13"/>
      <c r="B702" s="13"/>
    </row>
    <row r="703" spans="1:2" x14ac:dyDescent="0.25">
      <c r="A703" s="13"/>
      <c r="B703" s="13"/>
    </row>
    <row r="704" spans="1:2" x14ac:dyDescent="0.25">
      <c r="A704" s="13"/>
      <c r="B704" s="13"/>
    </row>
    <row r="705" spans="1:2" x14ac:dyDescent="0.25">
      <c r="A705" s="13"/>
      <c r="B705" s="13"/>
    </row>
    <row r="706" spans="1:2" x14ac:dyDescent="0.25">
      <c r="A706" s="13"/>
      <c r="B706" s="13"/>
    </row>
    <row r="707" spans="1:2" x14ac:dyDescent="0.25">
      <c r="A707" s="13"/>
      <c r="B707" s="13"/>
    </row>
    <row r="708" spans="1:2" x14ac:dyDescent="0.25">
      <c r="A708" s="13"/>
      <c r="B708" s="13"/>
    </row>
    <row r="709" spans="1:2" x14ac:dyDescent="0.25">
      <c r="A709" s="13"/>
      <c r="B709" s="13"/>
    </row>
    <row r="710" spans="1:2" x14ac:dyDescent="0.25">
      <c r="A710" s="13"/>
      <c r="B710" s="13"/>
    </row>
    <row r="711" spans="1:2" x14ac:dyDescent="0.25">
      <c r="A711" s="13"/>
      <c r="B711" s="13"/>
    </row>
    <row r="712" spans="1:2" x14ac:dyDescent="0.25">
      <c r="A712" s="13"/>
      <c r="B712" s="13"/>
    </row>
    <row r="713" spans="1:2" x14ac:dyDescent="0.25">
      <c r="A713" s="13"/>
      <c r="B713" s="13"/>
    </row>
    <row r="714" spans="1:2" x14ac:dyDescent="0.25">
      <c r="A714" s="13"/>
      <c r="B714" s="13"/>
    </row>
    <row r="715" spans="1:2" x14ac:dyDescent="0.25">
      <c r="A715" s="13"/>
      <c r="B715" s="13"/>
    </row>
    <row r="716" spans="1:2" x14ac:dyDescent="0.25">
      <c r="A716" s="13"/>
      <c r="B716" s="13"/>
    </row>
    <row r="717" spans="1:2" x14ac:dyDescent="0.25">
      <c r="A717" s="13"/>
      <c r="B717" s="13"/>
    </row>
    <row r="718" spans="1:2" x14ac:dyDescent="0.25">
      <c r="A718" s="13"/>
      <c r="B718" s="13"/>
    </row>
    <row r="719" spans="1:2" x14ac:dyDescent="0.25">
      <c r="A719" s="13"/>
      <c r="B719" s="13"/>
    </row>
    <row r="720" spans="1:2" x14ac:dyDescent="0.25">
      <c r="A720" s="13"/>
      <c r="B720" s="13"/>
    </row>
    <row r="721" spans="1:2" x14ac:dyDescent="0.25">
      <c r="A721" s="13"/>
      <c r="B721" s="13"/>
    </row>
    <row r="722" spans="1:2" x14ac:dyDescent="0.25">
      <c r="A722" s="13"/>
      <c r="B722" s="13"/>
    </row>
    <row r="723" spans="1:2" x14ac:dyDescent="0.25">
      <c r="A723" s="13"/>
      <c r="B723" s="13"/>
    </row>
    <row r="724" spans="1:2" x14ac:dyDescent="0.25">
      <c r="A724" s="13"/>
      <c r="B724" s="13"/>
    </row>
    <row r="725" spans="1:2" x14ac:dyDescent="0.25">
      <c r="A725" s="13"/>
      <c r="B725" s="13"/>
    </row>
    <row r="726" spans="1:2" x14ac:dyDescent="0.25">
      <c r="A726" s="13"/>
      <c r="B726" s="13"/>
    </row>
    <row r="727" spans="1:2" x14ac:dyDescent="0.25">
      <c r="A727" s="13"/>
      <c r="B727" s="13"/>
    </row>
    <row r="728" spans="1:2" x14ac:dyDescent="0.25">
      <c r="A728" s="13"/>
      <c r="B728" s="13"/>
    </row>
    <row r="729" spans="1:2" x14ac:dyDescent="0.25">
      <c r="A729" s="13"/>
      <c r="B729" s="13"/>
    </row>
    <row r="730" spans="1:2" x14ac:dyDescent="0.25">
      <c r="A730" s="13"/>
      <c r="B730" s="13"/>
    </row>
    <row r="731" spans="1:2" x14ac:dyDescent="0.25">
      <c r="A731" s="13"/>
      <c r="B731" s="13"/>
    </row>
    <row r="732" spans="1:2" x14ac:dyDescent="0.25">
      <c r="A732" s="13"/>
      <c r="B732" s="13"/>
    </row>
    <row r="733" spans="1:2" x14ac:dyDescent="0.25">
      <c r="A733" s="13"/>
      <c r="B733" s="13"/>
    </row>
    <row r="734" spans="1:2" x14ac:dyDescent="0.25">
      <c r="A734" s="13"/>
      <c r="B734" s="13"/>
    </row>
    <row r="735" spans="1:2" x14ac:dyDescent="0.25">
      <c r="A735" s="13"/>
      <c r="B735" s="13"/>
    </row>
    <row r="736" spans="1:2" x14ac:dyDescent="0.25">
      <c r="A736" s="13"/>
      <c r="B736" s="13"/>
    </row>
    <row r="737" spans="1:2" x14ac:dyDescent="0.25">
      <c r="A737" s="13"/>
      <c r="B737" s="13"/>
    </row>
    <row r="738" spans="1:2" x14ac:dyDescent="0.25">
      <c r="A738" s="13"/>
      <c r="B738" s="13"/>
    </row>
    <row r="739" spans="1:2" x14ac:dyDescent="0.25">
      <c r="A739" s="13"/>
      <c r="B739" s="13"/>
    </row>
    <row r="740" spans="1:2" x14ac:dyDescent="0.25">
      <c r="A740" s="13"/>
      <c r="B740" s="13"/>
    </row>
    <row r="741" spans="1:2" x14ac:dyDescent="0.25">
      <c r="A741" s="13"/>
      <c r="B741" s="13"/>
    </row>
    <row r="742" spans="1:2" x14ac:dyDescent="0.25">
      <c r="A742" s="13"/>
      <c r="B742" s="13"/>
    </row>
    <row r="743" spans="1:2" x14ac:dyDescent="0.25">
      <c r="A743" s="13"/>
      <c r="B743" s="13"/>
    </row>
    <row r="744" spans="1:2" x14ac:dyDescent="0.25">
      <c r="A744" s="13"/>
      <c r="B744" s="13"/>
    </row>
    <row r="745" spans="1:2" x14ac:dyDescent="0.25">
      <c r="A745" s="13"/>
      <c r="B745" s="13"/>
    </row>
    <row r="746" spans="1:2" x14ac:dyDescent="0.25">
      <c r="A746" s="13"/>
      <c r="B746" s="13"/>
    </row>
    <row r="747" spans="1:2" x14ac:dyDescent="0.25">
      <c r="A747" s="13"/>
      <c r="B747" s="13"/>
    </row>
    <row r="748" spans="1:2" x14ac:dyDescent="0.25">
      <c r="A748" s="13"/>
      <c r="B748" s="13"/>
    </row>
    <row r="749" spans="1:2" x14ac:dyDescent="0.25">
      <c r="A749" s="13"/>
      <c r="B749" s="13"/>
    </row>
    <row r="750" spans="1:2" x14ac:dyDescent="0.25">
      <c r="A750" s="13"/>
      <c r="B750" s="13"/>
    </row>
    <row r="751" spans="1:2" x14ac:dyDescent="0.25">
      <c r="A751" s="13"/>
      <c r="B751" s="13"/>
    </row>
    <row r="752" spans="1:2" x14ac:dyDescent="0.25">
      <c r="A752" s="13"/>
      <c r="B752" s="13"/>
    </row>
    <row r="753" spans="1:2" x14ac:dyDescent="0.25">
      <c r="A753" s="13"/>
      <c r="B753" s="13"/>
    </row>
    <row r="754" spans="1:2" x14ac:dyDescent="0.25">
      <c r="A754" s="13"/>
      <c r="B754" s="13"/>
    </row>
    <row r="755" spans="1:2" x14ac:dyDescent="0.25">
      <c r="A755" s="13"/>
      <c r="B755" s="13"/>
    </row>
    <row r="756" spans="1:2" x14ac:dyDescent="0.25">
      <c r="A756" s="13"/>
      <c r="B756" s="13"/>
    </row>
    <row r="757" spans="1:2" x14ac:dyDescent="0.25">
      <c r="A757" s="13"/>
      <c r="B757" s="13"/>
    </row>
    <row r="758" spans="1:2" x14ac:dyDescent="0.25">
      <c r="A758" s="13"/>
      <c r="B758" s="13"/>
    </row>
    <row r="759" spans="1:2" x14ac:dyDescent="0.25">
      <c r="A759" s="13"/>
      <c r="B759" s="13"/>
    </row>
    <row r="760" spans="1:2" x14ac:dyDescent="0.25">
      <c r="A760" s="13"/>
      <c r="B760" s="13"/>
    </row>
    <row r="761" spans="1:2" x14ac:dyDescent="0.25">
      <c r="A761" s="13"/>
      <c r="B761" s="13"/>
    </row>
    <row r="762" spans="1:2" x14ac:dyDescent="0.25">
      <c r="A762" s="13"/>
      <c r="B762" s="13"/>
    </row>
    <row r="763" spans="1:2" x14ac:dyDescent="0.25">
      <c r="A763" s="13"/>
      <c r="B763" s="13"/>
    </row>
    <row r="764" spans="1:2" x14ac:dyDescent="0.25">
      <c r="A764" s="13"/>
      <c r="B764" s="13"/>
    </row>
    <row r="765" spans="1:2" x14ac:dyDescent="0.25">
      <c r="A765" s="13"/>
      <c r="B765" s="13"/>
    </row>
    <row r="766" spans="1:2" x14ac:dyDescent="0.25">
      <c r="A766" s="13"/>
      <c r="B766" s="13"/>
    </row>
    <row r="767" spans="1:2" x14ac:dyDescent="0.25">
      <c r="A767" s="13"/>
      <c r="B767" s="13"/>
    </row>
    <row r="768" spans="1:2" x14ac:dyDescent="0.25">
      <c r="A768" s="13"/>
      <c r="B768" s="13"/>
    </row>
    <row r="769" spans="1:2" x14ac:dyDescent="0.25">
      <c r="A769" s="13"/>
      <c r="B769" s="13"/>
    </row>
    <row r="770" spans="1:2" x14ac:dyDescent="0.25">
      <c r="A770" s="13"/>
      <c r="B770" s="13"/>
    </row>
    <row r="771" spans="1:2" x14ac:dyDescent="0.25">
      <c r="A771" s="13"/>
      <c r="B771" s="13"/>
    </row>
    <row r="772" spans="1:2" x14ac:dyDescent="0.25">
      <c r="A772" s="13"/>
      <c r="B772" s="13"/>
    </row>
    <row r="773" spans="1:2" x14ac:dyDescent="0.25">
      <c r="A773" s="13"/>
      <c r="B773" s="13"/>
    </row>
    <row r="774" spans="1:2" x14ac:dyDescent="0.25">
      <c r="A774" s="13"/>
      <c r="B774" s="13"/>
    </row>
    <row r="775" spans="1:2" x14ac:dyDescent="0.25">
      <c r="A775" s="13"/>
      <c r="B775" s="13"/>
    </row>
    <row r="776" spans="1:2" x14ac:dyDescent="0.25">
      <c r="A776" s="13"/>
      <c r="B776" s="13"/>
    </row>
    <row r="777" spans="1:2" x14ac:dyDescent="0.25">
      <c r="A777" s="13"/>
      <c r="B777" s="13"/>
    </row>
    <row r="778" spans="1:2" x14ac:dyDescent="0.25">
      <c r="A778" s="13"/>
      <c r="B778" s="13"/>
    </row>
    <row r="779" spans="1:2" x14ac:dyDescent="0.25">
      <c r="A779" s="13"/>
      <c r="B779" s="13"/>
    </row>
    <row r="780" spans="1:2" x14ac:dyDescent="0.25">
      <c r="A780" s="13"/>
      <c r="B780" s="13"/>
    </row>
    <row r="781" spans="1:2" x14ac:dyDescent="0.25">
      <c r="A781" s="13"/>
      <c r="B781" s="13"/>
    </row>
    <row r="782" spans="1:2" x14ac:dyDescent="0.25">
      <c r="A782" s="13"/>
      <c r="B782" s="13"/>
    </row>
    <row r="783" spans="1:2" x14ac:dyDescent="0.25">
      <c r="A783" s="13"/>
      <c r="B783" s="13"/>
    </row>
    <row r="784" spans="1:2" x14ac:dyDescent="0.25">
      <c r="A784" s="13"/>
      <c r="B784" s="13"/>
    </row>
    <row r="785" spans="1:2" x14ac:dyDescent="0.25">
      <c r="A785" s="13"/>
      <c r="B785" s="13"/>
    </row>
    <row r="786" spans="1:2" x14ac:dyDescent="0.25">
      <c r="A786" s="13"/>
      <c r="B786" s="13"/>
    </row>
    <row r="787" spans="1:2" x14ac:dyDescent="0.25">
      <c r="A787" s="13"/>
      <c r="B787" s="13"/>
    </row>
    <row r="788" spans="1:2" x14ac:dyDescent="0.25">
      <c r="A788" s="13"/>
      <c r="B788" s="13"/>
    </row>
    <row r="789" spans="1:2" x14ac:dyDescent="0.25">
      <c r="A789" s="13"/>
      <c r="B789" s="13"/>
    </row>
    <row r="790" spans="1:2" x14ac:dyDescent="0.25">
      <c r="A790" s="13"/>
      <c r="B790" s="13"/>
    </row>
    <row r="791" spans="1:2" x14ac:dyDescent="0.25">
      <c r="A791" s="13"/>
      <c r="B791" s="13"/>
    </row>
    <row r="792" spans="1:2" x14ac:dyDescent="0.25">
      <c r="A792" s="13"/>
      <c r="B792" s="13"/>
    </row>
    <row r="793" spans="1:2" x14ac:dyDescent="0.25">
      <c r="A793" s="13"/>
      <c r="B793" s="13"/>
    </row>
    <row r="794" spans="1:2" x14ac:dyDescent="0.25">
      <c r="A794" s="13"/>
      <c r="B794" s="13"/>
    </row>
    <row r="795" spans="1:2" x14ac:dyDescent="0.25">
      <c r="A795" s="13"/>
      <c r="B795" s="13"/>
    </row>
    <row r="796" spans="1:2" x14ac:dyDescent="0.25">
      <c r="A796" s="13"/>
      <c r="B796" s="13"/>
    </row>
    <row r="797" spans="1:2" x14ac:dyDescent="0.25">
      <c r="A797" s="13"/>
      <c r="B797" s="13"/>
    </row>
    <row r="798" spans="1:2" x14ac:dyDescent="0.25">
      <c r="A798" s="13"/>
      <c r="B798" s="13"/>
    </row>
    <row r="799" spans="1:2" x14ac:dyDescent="0.25">
      <c r="A799" s="13"/>
      <c r="B799" s="13"/>
    </row>
    <row r="800" spans="1:2" x14ac:dyDescent="0.25">
      <c r="A800" s="13"/>
      <c r="B800" s="13"/>
    </row>
    <row r="801" spans="1:2" x14ac:dyDescent="0.25">
      <c r="A801" s="13"/>
      <c r="B801" s="13"/>
    </row>
    <row r="802" spans="1:2" x14ac:dyDescent="0.25">
      <c r="A802" s="13"/>
      <c r="B802" s="13"/>
    </row>
    <row r="803" spans="1:2" x14ac:dyDescent="0.25">
      <c r="A803" s="13"/>
      <c r="B803" s="13"/>
    </row>
    <row r="804" spans="1:2" x14ac:dyDescent="0.25">
      <c r="A804" s="13"/>
      <c r="B804" s="13"/>
    </row>
    <row r="805" spans="1:2" x14ac:dyDescent="0.25">
      <c r="A805" s="13"/>
      <c r="B805" s="13"/>
    </row>
    <row r="806" spans="1:2" x14ac:dyDescent="0.25">
      <c r="A806" s="13"/>
      <c r="B806" s="13"/>
    </row>
    <row r="807" spans="1:2" x14ac:dyDescent="0.25">
      <c r="A807" s="13"/>
      <c r="B807" s="13"/>
    </row>
    <row r="808" spans="1:2" x14ac:dyDescent="0.25">
      <c r="A808" s="13"/>
      <c r="B808" s="13"/>
    </row>
    <row r="809" spans="1:2" x14ac:dyDescent="0.25">
      <c r="A809" s="13"/>
      <c r="B809" s="13"/>
    </row>
    <row r="810" spans="1:2" x14ac:dyDescent="0.25">
      <c r="A810" s="13"/>
      <c r="B810" s="13"/>
    </row>
    <row r="811" spans="1:2" x14ac:dyDescent="0.25">
      <c r="A811" s="13"/>
      <c r="B811" s="13"/>
    </row>
    <row r="812" spans="1:2" x14ac:dyDescent="0.25">
      <c r="A812" s="13"/>
      <c r="B812" s="13"/>
    </row>
    <row r="813" spans="1:2" x14ac:dyDescent="0.25">
      <c r="A813" s="13"/>
      <c r="B813" s="13"/>
    </row>
    <row r="814" spans="1:2" x14ac:dyDescent="0.25">
      <c r="A814" s="13"/>
      <c r="B814" s="13"/>
    </row>
    <row r="815" spans="1:2" x14ac:dyDescent="0.25">
      <c r="A815" s="13"/>
      <c r="B815" s="13"/>
    </row>
    <row r="816" spans="1:2" x14ac:dyDescent="0.25">
      <c r="A816" s="13"/>
      <c r="B816" s="13"/>
    </row>
    <row r="817" spans="1:2" x14ac:dyDescent="0.25">
      <c r="A817" s="13"/>
      <c r="B817" s="13"/>
    </row>
    <row r="818" spans="1:2" x14ac:dyDescent="0.25">
      <c r="A818" s="13"/>
      <c r="B818" s="13"/>
    </row>
    <row r="819" spans="1:2" x14ac:dyDescent="0.25">
      <c r="A819" s="13"/>
      <c r="B819" s="13"/>
    </row>
    <row r="820" spans="1:2" x14ac:dyDescent="0.25">
      <c r="A820" s="13"/>
      <c r="B820" s="13"/>
    </row>
    <row r="821" spans="1:2" x14ac:dyDescent="0.25">
      <c r="A821" s="13"/>
      <c r="B821" s="13"/>
    </row>
    <row r="822" spans="1:2" x14ac:dyDescent="0.25">
      <c r="A822" s="13"/>
      <c r="B822" s="13"/>
    </row>
    <row r="823" spans="1:2" x14ac:dyDescent="0.25">
      <c r="A823" s="13"/>
      <c r="B823" s="13"/>
    </row>
    <row r="824" spans="1:2" x14ac:dyDescent="0.25">
      <c r="A824" s="13"/>
      <c r="B824" s="13"/>
    </row>
    <row r="825" spans="1:2" x14ac:dyDescent="0.25">
      <c r="A825" s="13"/>
      <c r="B825" s="13"/>
    </row>
    <row r="826" spans="1:2" x14ac:dyDescent="0.25">
      <c r="A826" s="13"/>
      <c r="B826" s="13"/>
    </row>
    <row r="827" spans="1:2" x14ac:dyDescent="0.25">
      <c r="A827" s="13"/>
      <c r="B827" s="13"/>
    </row>
    <row r="828" spans="1:2" x14ac:dyDescent="0.25">
      <c r="A828" s="13"/>
      <c r="B828" s="13"/>
    </row>
    <row r="829" spans="1:2" x14ac:dyDescent="0.25">
      <c r="A829" s="13"/>
      <c r="B829" s="13"/>
    </row>
    <row r="830" spans="1:2" x14ac:dyDescent="0.25">
      <c r="A830" s="13"/>
      <c r="B830" s="13"/>
    </row>
    <row r="831" spans="1:2" x14ac:dyDescent="0.25">
      <c r="A831" s="13"/>
      <c r="B831" s="13"/>
    </row>
    <row r="832" spans="1:2" x14ac:dyDescent="0.25">
      <c r="A832" s="13"/>
      <c r="B832" s="13"/>
    </row>
    <row r="833" spans="1:2" x14ac:dyDescent="0.25">
      <c r="A833" s="13"/>
      <c r="B833" s="13"/>
    </row>
    <row r="834" spans="1:2" x14ac:dyDescent="0.25">
      <c r="A834" s="13"/>
      <c r="B834" s="13"/>
    </row>
    <row r="835" spans="1:2" x14ac:dyDescent="0.25">
      <c r="A835" s="13"/>
      <c r="B835" s="13"/>
    </row>
    <row r="836" spans="1:2" x14ac:dyDescent="0.25">
      <c r="A836" s="13"/>
      <c r="B836" s="13"/>
    </row>
    <row r="837" spans="1:2" x14ac:dyDescent="0.25">
      <c r="A837" s="13"/>
      <c r="B837" s="13"/>
    </row>
    <row r="838" spans="1:2" x14ac:dyDescent="0.25">
      <c r="A838" s="13"/>
      <c r="B838" s="13"/>
    </row>
    <row r="839" spans="1:2" x14ac:dyDescent="0.25">
      <c r="A839" s="13"/>
      <c r="B839" s="13"/>
    </row>
    <row r="840" spans="1:2" x14ac:dyDescent="0.25">
      <c r="A840" s="13"/>
      <c r="B840" s="13"/>
    </row>
    <row r="841" spans="1:2" x14ac:dyDescent="0.25">
      <c r="A841" s="13"/>
      <c r="B841" s="13"/>
    </row>
    <row r="842" spans="1:2" x14ac:dyDescent="0.25">
      <c r="A842" s="13"/>
      <c r="B842" s="13"/>
    </row>
    <row r="843" spans="1:2" x14ac:dyDescent="0.25">
      <c r="A843" s="13"/>
      <c r="B843" s="13"/>
    </row>
    <row r="844" spans="1:2" x14ac:dyDescent="0.25">
      <c r="A844" s="13"/>
      <c r="B844" s="13"/>
    </row>
    <row r="845" spans="1:2" x14ac:dyDescent="0.25">
      <c r="A845" s="13"/>
      <c r="B845" s="13"/>
    </row>
    <row r="846" spans="1:2" x14ac:dyDescent="0.25">
      <c r="A846" s="13"/>
      <c r="B846" s="13"/>
    </row>
    <row r="847" spans="1:2" x14ac:dyDescent="0.25">
      <c r="A847" s="13"/>
      <c r="B847" s="13"/>
    </row>
    <row r="848" spans="1:2" x14ac:dyDescent="0.25">
      <c r="A848" s="13"/>
      <c r="B848" s="13"/>
    </row>
    <row r="849" spans="1:2" x14ac:dyDescent="0.25">
      <c r="A849" s="13"/>
      <c r="B849" s="13"/>
    </row>
    <row r="850" spans="1:2" x14ac:dyDescent="0.25">
      <c r="A850" s="13"/>
      <c r="B850" s="13"/>
    </row>
    <row r="851" spans="1:2" x14ac:dyDescent="0.25">
      <c r="A851" s="13"/>
      <c r="B851" s="13"/>
    </row>
    <row r="852" spans="1:2" x14ac:dyDescent="0.25">
      <c r="A852" s="13"/>
      <c r="B852" s="13"/>
    </row>
    <row r="853" spans="1:2" x14ac:dyDescent="0.25">
      <c r="A853" s="13"/>
      <c r="B853" s="13"/>
    </row>
    <row r="854" spans="1:2" x14ac:dyDescent="0.25">
      <c r="A854" s="13"/>
      <c r="B854" s="13"/>
    </row>
    <row r="855" spans="1:2" x14ac:dyDescent="0.25">
      <c r="A855" s="13"/>
      <c r="B855" s="13"/>
    </row>
    <row r="856" spans="1:2" x14ac:dyDescent="0.25">
      <c r="A856" s="13"/>
      <c r="B856" s="13"/>
    </row>
    <row r="857" spans="1:2" x14ac:dyDescent="0.25">
      <c r="A857" s="13"/>
      <c r="B857" s="13"/>
    </row>
    <row r="858" spans="1:2" x14ac:dyDescent="0.25">
      <c r="A858" s="13"/>
      <c r="B858" s="13"/>
    </row>
    <row r="859" spans="1:2" x14ac:dyDescent="0.25">
      <c r="A859" s="13"/>
      <c r="B859" s="13"/>
    </row>
    <row r="860" spans="1:2" x14ac:dyDescent="0.25">
      <c r="A860" s="13"/>
      <c r="B860" s="13"/>
    </row>
    <row r="861" spans="1:2" x14ac:dyDescent="0.25">
      <c r="A861" s="13"/>
      <c r="B861" s="13"/>
    </row>
    <row r="862" spans="1:2" x14ac:dyDescent="0.25">
      <c r="A862" s="13"/>
      <c r="B862" s="13"/>
    </row>
    <row r="863" spans="1:2" x14ac:dyDescent="0.25">
      <c r="A863" s="13"/>
      <c r="B863" s="13"/>
    </row>
    <row r="864" spans="1:2" x14ac:dyDescent="0.25">
      <c r="A864" s="13"/>
      <c r="B864" s="13"/>
    </row>
    <row r="865" spans="1:2" x14ac:dyDescent="0.25">
      <c r="A865" s="13"/>
      <c r="B865" s="13"/>
    </row>
    <row r="866" spans="1:2" x14ac:dyDescent="0.25">
      <c r="A866" s="13"/>
      <c r="B866" s="13"/>
    </row>
    <row r="867" spans="1:2" x14ac:dyDescent="0.25">
      <c r="A867" s="13"/>
      <c r="B867" s="13"/>
    </row>
    <row r="868" spans="1:2" x14ac:dyDescent="0.25">
      <c r="A868" s="13"/>
      <c r="B868" s="13"/>
    </row>
    <row r="869" spans="1:2" x14ac:dyDescent="0.25">
      <c r="A869" s="13"/>
      <c r="B869" s="13"/>
    </row>
    <row r="870" spans="1:2" x14ac:dyDescent="0.25">
      <c r="A870" s="13"/>
      <c r="B870" s="13"/>
    </row>
    <row r="871" spans="1:2" x14ac:dyDescent="0.25">
      <c r="A871" s="13"/>
      <c r="B871" s="13"/>
    </row>
    <row r="872" spans="1:2" x14ac:dyDescent="0.25">
      <c r="A872" s="13"/>
      <c r="B872" s="13"/>
    </row>
    <row r="873" spans="1:2" x14ac:dyDescent="0.25">
      <c r="A873" s="13"/>
      <c r="B873" s="13"/>
    </row>
    <row r="874" spans="1:2" x14ac:dyDescent="0.25">
      <c r="A874" s="13"/>
      <c r="B874" s="13"/>
    </row>
    <row r="875" spans="1:2" x14ac:dyDescent="0.25">
      <c r="A875" s="13"/>
      <c r="B875" s="13"/>
    </row>
    <row r="876" spans="1:2" x14ac:dyDescent="0.25">
      <c r="A876" s="13"/>
      <c r="B876" s="13"/>
    </row>
    <row r="877" spans="1:2" x14ac:dyDescent="0.25">
      <c r="A877" s="13"/>
      <c r="B877" s="13"/>
    </row>
    <row r="878" spans="1:2" x14ac:dyDescent="0.25">
      <c r="A878" s="13"/>
      <c r="B878" s="13"/>
    </row>
    <row r="879" spans="1:2" x14ac:dyDescent="0.25">
      <c r="A879" s="13"/>
      <c r="B879" s="13"/>
    </row>
    <row r="880" spans="1:2" x14ac:dyDescent="0.25">
      <c r="A880" s="13"/>
      <c r="B880" s="13"/>
    </row>
    <row r="881" spans="1:2" x14ac:dyDescent="0.25">
      <c r="A881" s="13"/>
      <c r="B881" s="13"/>
    </row>
    <row r="882" spans="1:2" x14ac:dyDescent="0.25">
      <c r="A882" s="13"/>
      <c r="B882" s="13"/>
    </row>
    <row r="883" spans="1:2" x14ac:dyDescent="0.25">
      <c r="A883" s="13"/>
      <c r="B883" s="13"/>
    </row>
    <row r="884" spans="1:2" x14ac:dyDescent="0.25">
      <c r="A884" s="13"/>
      <c r="B884" s="13"/>
    </row>
    <row r="885" spans="1:2" x14ac:dyDescent="0.25">
      <c r="A885" s="13"/>
      <c r="B885" s="13"/>
    </row>
    <row r="886" spans="1:2" x14ac:dyDescent="0.25">
      <c r="A886" s="13"/>
      <c r="B886" s="13"/>
    </row>
    <row r="887" spans="1:2" x14ac:dyDescent="0.25">
      <c r="A887" s="13"/>
      <c r="B887" s="13"/>
    </row>
    <row r="888" spans="1:2" x14ac:dyDescent="0.25">
      <c r="A888" s="13"/>
      <c r="B888" s="13"/>
    </row>
    <row r="889" spans="1:2" x14ac:dyDescent="0.25">
      <c r="A889" s="13"/>
      <c r="B889" s="13"/>
    </row>
    <row r="890" spans="1:2" x14ac:dyDescent="0.25">
      <c r="A890" s="13"/>
      <c r="B890" s="13"/>
    </row>
    <row r="891" spans="1:2" x14ac:dyDescent="0.25">
      <c r="A891" s="13"/>
      <c r="B891" s="13"/>
    </row>
    <row r="892" spans="1:2" x14ac:dyDescent="0.25">
      <c r="A892" s="13"/>
      <c r="B892" s="13"/>
    </row>
    <row r="893" spans="1:2" x14ac:dyDescent="0.25">
      <c r="A893" s="13"/>
      <c r="B893" s="13"/>
    </row>
    <row r="894" spans="1:2" x14ac:dyDescent="0.25">
      <c r="A894" s="13"/>
      <c r="B894" s="13"/>
    </row>
    <row r="895" spans="1:2" x14ac:dyDescent="0.25">
      <c r="A895" s="13"/>
      <c r="B895" s="13"/>
    </row>
    <row r="896" spans="1:2" x14ac:dyDescent="0.25">
      <c r="A896" s="13"/>
      <c r="B896" s="13"/>
    </row>
    <row r="897" spans="1:2" x14ac:dyDescent="0.25">
      <c r="A897" s="13"/>
      <c r="B897" s="13"/>
    </row>
    <row r="898" spans="1:2" x14ac:dyDescent="0.25">
      <c r="A898" s="13"/>
      <c r="B898" s="13"/>
    </row>
    <row r="899" spans="1:2" x14ac:dyDescent="0.25">
      <c r="A899" s="13"/>
      <c r="B899" s="13"/>
    </row>
    <row r="900" spans="1:2" x14ac:dyDescent="0.25">
      <c r="A900" s="13"/>
      <c r="B900" s="13"/>
    </row>
    <row r="901" spans="1:2" x14ac:dyDescent="0.25">
      <c r="A901" s="13"/>
      <c r="B901" s="13"/>
    </row>
    <row r="902" spans="1:2" x14ac:dyDescent="0.25">
      <c r="A902" s="13"/>
      <c r="B902" s="13"/>
    </row>
    <row r="903" spans="1:2" x14ac:dyDescent="0.25">
      <c r="A903" s="13"/>
      <c r="B903" s="13"/>
    </row>
    <row r="904" spans="1:2" x14ac:dyDescent="0.25">
      <c r="A904" s="13"/>
      <c r="B904" s="13"/>
    </row>
    <row r="905" spans="1:2" x14ac:dyDescent="0.25">
      <c r="A905" s="13"/>
      <c r="B905" s="13"/>
    </row>
    <row r="906" spans="1:2" x14ac:dyDescent="0.25">
      <c r="A906" s="13"/>
      <c r="B906" s="13"/>
    </row>
    <row r="907" spans="1:2" x14ac:dyDescent="0.25">
      <c r="A907" s="13"/>
      <c r="B907" s="13"/>
    </row>
    <row r="908" spans="1:2" x14ac:dyDescent="0.25">
      <c r="A908" s="13"/>
      <c r="B908" s="13"/>
    </row>
    <row r="909" spans="1:2" x14ac:dyDescent="0.25">
      <c r="A909" s="13"/>
      <c r="B909" s="13"/>
    </row>
    <row r="910" spans="1:2" x14ac:dyDescent="0.25">
      <c r="A910" s="13"/>
      <c r="B910" s="13"/>
    </row>
    <row r="911" spans="1:2" x14ac:dyDescent="0.25">
      <c r="A911" s="13"/>
      <c r="B911" s="13"/>
    </row>
    <row r="912" spans="1:2" x14ac:dyDescent="0.25">
      <c r="A912" s="13"/>
      <c r="B912" s="13"/>
    </row>
    <row r="913" spans="1:2" x14ac:dyDescent="0.25">
      <c r="A913" s="13"/>
      <c r="B913" s="13"/>
    </row>
    <row r="914" spans="1:2" x14ac:dyDescent="0.25">
      <c r="A914" s="13"/>
      <c r="B914" s="13"/>
    </row>
    <row r="915" spans="1:2" x14ac:dyDescent="0.25">
      <c r="A915" s="13"/>
      <c r="B915" s="13"/>
    </row>
    <row r="916" spans="1:2" x14ac:dyDescent="0.25">
      <c r="A916" s="13"/>
      <c r="B916" s="13"/>
    </row>
    <row r="917" spans="1:2" x14ac:dyDescent="0.25">
      <c r="A917" s="13"/>
      <c r="B917" s="13"/>
    </row>
    <row r="918" spans="1:2" x14ac:dyDescent="0.25">
      <c r="A918" s="13"/>
      <c r="B918" s="13"/>
    </row>
    <row r="919" spans="1:2" x14ac:dyDescent="0.25">
      <c r="A919" s="13"/>
      <c r="B919" s="13"/>
    </row>
    <row r="920" spans="1:2" x14ac:dyDescent="0.25">
      <c r="A920" s="13"/>
      <c r="B920" s="13"/>
    </row>
    <row r="921" spans="1:2" x14ac:dyDescent="0.25">
      <c r="A921" s="13"/>
      <c r="B921" s="13"/>
    </row>
  </sheetData>
  <mergeCells count="97">
    <mergeCell ref="G50:G54"/>
    <mergeCell ref="O27:R27"/>
    <mergeCell ref="H50:H55"/>
    <mergeCell ref="D113:F113"/>
    <mergeCell ref="D114:F114"/>
    <mergeCell ref="D101:F101"/>
    <mergeCell ref="D102:F102"/>
    <mergeCell ref="D103:F103"/>
    <mergeCell ref="D104:F104"/>
    <mergeCell ref="D105:F105"/>
    <mergeCell ref="E106:F106"/>
    <mergeCell ref="D95:F95"/>
    <mergeCell ref="D96:F96"/>
    <mergeCell ref="D97:F97"/>
    <mergeCell ref="D98:F98"/>
    <mergeCell ref="D99:F99"/>
    <mergeCell ref="D115:F115"/>
    <mergeCell ref="D116:F116"/>
    <mergeCell ref="E117:F117"/>
    <mergeCell ref="D118:F118"/>
    <mergeCell ref="E107:F107"/>
    <mergeCell ref="E108:F108"/>
    <mergeCell ref="D109:F109"/>
    <mergeCell ref="D110:F110"/>
    <mergeCell ref="D111:F111"/>
    <mergeCell ref="D112:F112"/>
    <mergeCell ref="D100:F100"/>
    <mergeCell ref="E89:F89"/>
    <mergeCell ref="E90:F90"/>
    <mergeCell ref="E91:F91"/>
    <mergeCell ref="D92:F92"/>
    <mergeCell ref="D93:F93"/>
    <mergeCell ref="D94:F94"/>
    <mergeCell ref="E88:F88"/>
    <mergeCell ref="D77:F77"/>
    <mergeCell ref="D78:F78"/>
    <mergeCell ref="E79:F79"/>
    <mergeCell ref="E80:F80"/>
    <mergeCell ref="E81:F81"/>
    <mergeCell ref="E82:F82"/>
    <mergeCell ref="E83:F83"/>
    <mergeCell ref="E84:F84"/>
    <mergeCell ref="E85:F85"/>
    <mergeCell ref="D86:F86"/>
    <mergeCell ref="E87:F87"/>
    <mergeCell ref="D76:F76"/>
    <mergeCell ref="E65:F65"/>
    <mergeCell ref="D66:F66"/>
    <mergeCell ref="D67:F67"/>
    <mergeCell ref="D68:F68"/>
    <mergeCell ref="D69:F69"/>
    <mergeCell ref="D70:F70"/>
    <mergeCell ref="E71:F71"/>
    <mergeCell ref="E72:F72"/>
    <mergeCell ref="E73:F73"/>
    <mergeCell ref="E74:F74"/>
    <mergeCell ref="D75:F75"/>
    <mergeCell ref="E64:F64"/>
    <mergeCell ref="E51:F51"/>
    <mergeCell ref="E52:F52"/>
    <mergeCell ref="E53:F53"/>
    <mergeCell ref="E54:F54"/>
    <mergeCell ref="E55:F55"/>
    <mergeCell ref="D58:F58"/>
    <mergeCell ref="D59:F59"/>
    <mergeCell ref="D60:F60"/>
    <mergeCell ref="D61:F61"/>
    <mergeCell ref="D62:F62"/>
    <mergeCell ref="E63:F63"/>
    <mergeCell ref="D45:F45"/>
    <mergeCell ref="E46:F46"/>
    <mergeCell ref="D49:F49"/>
    <mergeCell ref="E50:F50"/>
    <mergeCell ref="D39:F39"/>
    <mergeCell ref="D40:F40"/>
    <mergeCell ref="D41:F41"/>
    <mergeCell ref="D42:F42"/>
    <mergeCell ref="D43:F43"/>
    <mergeCell ref="D44:F44"/>
    <mergeCell ref="D38:F38"/>
    <mergeCell ref="D17:F17"/>
    <mergeCell ref="D18:F18"/>
    <mergeCell ref="E19:F19"/>
    <mergeCell ref="D21:F21"/>
    <mergeCell ref="D26:F26"/>
    <mergeCell ref="D29:F29"/>
    <mergeCell ref="E30:F30"/>
    <mergeCell ref="E31:F31"/>
    <mergeCell ref="E32:F32"/>
    <mergeCell ref="D35:F35"/>
    <mergeCell ref="D37:F37"/>
    <mergeCell ref="D16:F16"/>
    <mergeCell ref="D1:F1"/>
    <mergeCell ref="D2:F2"/>
    <mergeCell ref="D13:F13"/>
    <mergeCell ref="D14:F14"/>
    <mergeCell ref="D15:F1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13"/>
  <sheetViews>
    <sheetView workbookViewId="0">
      <selection activeCell="J15" sqref="J15"/>
    </sheetView>
  </sheetViews>
  <sheetFormatPr baseColWidth="10" defaultRowHeight="20.100000000000001" customHeight="1" x14ac:dyDescent="0.25"/>
  <cols>
    <col min="1" max="1" width="11.42578125" style="316"/>
    <col min="2" max="2" width="4" style="316" customWidth="1"/>
    <col min="3" max="3" width="1.140625" style="316" customWidth="1"/>
    <col min="4" max="4" width="23.28515625" style="316" customWidth="1"/>
    <col min="5" max="5" width="24.140625" style="316" customWidth="1"/>
    <col min="6" max="6" width="11.42578125" style="467" customWidth="1"/>
    <col min="7" max="8" width="11.42578125" style="467"/>
    <col min="9" max="9" width="1.28515625" style="467" customWidth="1"/>
    <col min="10" max="10" width="36.7109375" style="316" customWidth="1"/>
    <col min="11" max="11" width="1.140625" style="316" customWidth="1"/>
    <col min="12" max="12" width="11.42578125" style="316"/>
    <col min="13" max="13" width="1.42578125" style="316" customWidth="1"/>
    <col min="14" max="16384" width="11.42578125" style="316"/>
  </cols>
  <sheetData>
    <row r="2" spans="2:14" ht="20.100000000000001" customHeight="1" x14ac:dyDescent="0.25">
      <c r="B2" s="474" t="s">
        <v>1038</v>
      </c>
      <c r="C2" s="474"/>
      <c r="D2" s="474"/>
      <c r="E2" s="474"/>
      <c r="F2" s="475"/>
      <c r="G2" s="475"/>
      <c r="H2" s="475"/>
      <c r="I2" s="475"/>
      <c r="J2" s="474"/>
      <c r="K2" s="474"/>
      <c r="L2" s="474"/>
      <c r="M2" s="474"/>
      <c r="N2" s="474"/>
    </row>
    <row r="4" spans="2:14" ht="20.100000000000001" customHeight="1" x14ac:dyDescent="0.25">
      <c r="B4" s="352" t="s">
        <v>278</v>
      </c>
      <c r="D4" s="471" t="s">
        <v>1034</v>
      </c>
      <c r="E4" s="352" t="s">
        <v>1032</v>
      </c>
      <c r="F4" s="352" t="s">
        <v>1028</v>
      </c>
      <c r="G4" s="352" t="s">
        <v>1029</v>
      </c>
      <c r="H4" s="352" t="s">
        <v>1030</v>
      </c>
      <c r="I4" s="473"/>
      <c r="J4" s="352" t="s">
        <v>1031</v>
      </c>
      <c r="L4" s="352" t="s">
        <v>1041</v>
      </c>
      <c r="N4" s="352" t="s">
        <v>797</v>
      </c>
    </row>
    <row r="5" spans="2:14" ht="6" customHeight="1" x14ac:dyDescent="0.25">
      <c r="D5" s="472"/>
      <c r="E5" s="473"/>
      <c r="F5" s="473"/>
      <c r="G5" s="473"/>
      <c r="H5" s="473"/>
      <c r="I5" s="473"/>
      <c r="J5" s="473"/>
    </row>
    <row r="6" spans="2:14" ht="20.100000000000001" customHeight="1" x14ac:dyDescent="0.25">
      <c r="B6" s="476">
        <v>1</v>
      </c>
      <c r="C6" s="477"/>
      <c r="D6" s="477" t="s">
        <v>1027</v>
      </c>
      <c r="E6" s="476" t="s">
        <v>1033</v>
      </c>
      <c r="F6" s="478"/>
      <c r="G6" s="478"/>
      <c r="H6" s="529"/>
      <c r="I6" s="476"/>
      <c r="J6" s="477" t="s">
        <v>1035</v>
      </c>
      <c r="K6" s="477"/>
      <c r="L6" s="482"/>
      <c r="N6" s="482"/>
    </row>
    <row r="7" spans="2:14" ht="20.100000000000001" customHeight="1" x14ac:dyDescent="0.25">
      <c r="B7" s="479">
        <v>2</v>
      </c>
      <c r="C7" s="480"/>
      <c r="D7" s="480" t="s">
        <v>1021</v>
      </c>
      <c r="E7" s="479" t="s">
        <v>1044</v>
      </c>
      <c r="F7" s="479"/>
      <c r="G7" s="479"/>
      <c r="H7" s="479"/>
      <c r="I7" s="479"/>
      <c r="J7" s="480" t="s">
        <v>1043</v>
      </c>
      <c r="K7" s="480"/>
      <c r="L7" s="481"/>
      <c r="N7" s="482"/>
    </row>
    <row r="8" spans="2:14" ht="20.100000000000001" customHeight="1" x14ac:dyDescent="0.25">
      <c r="B8" s="479">
        <v>3</v>
      </c>
      <c r="C8" s="480"/>
      <c r="D8" s="480" t="s">
        <v>1023</v>
      </c>
      <c r="E8" s="479" t="s">
        <v>1024</v>
      </c>
      <c r="F8" s="479"/>
      <c r="G8" s="479"/>
      <c r="H8" s="479"/>
      <c r="I8" s="479"/>
      <c r="J8" s="480" t="s">
        <v>1043</v>
      </c>
      <c r="K8" s="480"/>
      <c r="L8" s="481"/>
      <c r="N8" s="482"/>
    </row>
    <row r="9" spans="2:14" ht="20.100000000000001" customHeight="1" x14ac:dyDescent="0.25">
      <c r="B9" s="479">
        <v>4</v>
      </c>
      <c r="C9" s="480"/>
      <c r="D9" s="480" t="s">
        <v>1025</v>
      </c>
      <c r="E9" s="479" t="s">
        <v>1026</v>
      </c>
      <c r="F9" s="483"/>
      <c r="G9" s="527"/>
      <c r="H9" s="479"/>
      <c r="I9" s="479"/>
      <c r="J9" s="480" t="s">
        <v>1067</v>
      </c>
      <c r="K9" s="480"/>
      <c r="L9" s="481"/>
      <c r="N9" s="482"/>
    </row>
    <row r="10" spans="2:14" ht="20.100000000000001" customHeight="1" x14ac:dyDescent="0.25">
      <c r="B10" s="479">
        <v>5</v>
      </c>
      <c r="C10" s="480"/>
      <c r="D10" s="480" t="s">
        <v>1036</v>
      </c>
      <c r="E10" s="479"/>
      <c r="F10" s="479"/>
      <c r="G10" s="479"/>
      <c r="H10" s="479"/>
      <c r="I10" s="479"/>
      <c r="J10" s="480" t="s">
        <v>1037</v>
      </c>
      <c r="K10" s="480"/>
      <c r="L10" s="481"/>
      <c r="N10" s="482"/>
    </row>
    <row r="11" spans="2:14" ht="20.100000000000001" customHeight="1" x14ac:dyDescent="0.25">
      <c r="B11" s="479">
        <v>6</v>
      </c>
      <c r="C11" s="480"/>
      <c r="D11" s="480" t="s">
        <v>1039</v>
      </c>
      <c r="E11" s="479" t="s">
        <v>1040</v>
      </c>
      <c r="F11" s="479"/>
      <c r="G11" s="479"/>
      <c r="H11" s="479"/>
      <c r="I11" s="479"/>
      <c r="J11" s="480"/>
      <c r="K11" s="480"/>
      <c r="L11" s="481"/>
      <c r="N11" s="482"/>
    </row>
    <row r="12" spans="2:14" ht="20.100000000000001" customHeight="1" x14ac:dyDescent="0.25">
      <c r="B12" s="479">
        <v>7</v>
      </c>
      <c r="C12" s="480"/>
      <c r="D12" s="480" t="s">
        <v>1042</v>
      </c>
      <c r="E12" s="479" t="s">
        <v>1044</v>
      </c>
      <c r="F12" s="483"/>
      <c r="G12" s="528"/>
      <c r="H12" s="479"/>
      <c r="I12" s="479"/>
      <c r="J12" s="480" t="s">
        <v>1066</v>
      </c>
      <c r="K12" s="480"/>
      <c r="L12" s="481"/>
      <c r="N12" s="482"/>
    </row>
    <row r="13" spans="2:14" ht="20.100000000000001" customHeight="1" x14ac:dyDescent="0.25">
      <c r="B13" s="479">
        <v>8</v>
      </c>
      <c r="C13" s="480"/>
      <c r="D13" s="480" t="s">
        <v>1051</v>
      </c>
      <c r="E13" s="479"/>
      <c r="F13" s="483"/>
      <c r="G13" s="483"/>
      <c r="H13" s="537"/>
      <c r="I13" s="479"/>
      <c r="J13" s="480" t="s">
        <v>1052</v>
      </c>
      <c r="K13" s="480"/>
      <c r="L13" s="481"/>
      <c r="N13" s="48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11"/>
  <sheetViews>
    <sheetView topLeftCell="A58" zoomScale="90" zoomScaleNormal="90" workbookViewId="0">
      <selection activeCell="B76" sqref="B76"/>
    </sheetView>
  </sheetViews>
  <sheetFormatPr baseColWidth="10" defaultRowHeight="20.100000000000001" customHeight="1" x14ac:dyDescent="0.25"/>
  <cols>
    <col min="1" max="1" width="11.42578125" style="316"/>
    <col min="2" max="2" width="21" style="316" bestFit="1" customWidth="1"/>
    <col min="3" max="3" width="39.28515625" style="316" bestFit="1" customWidth="1"/>
    <col min="4" max="4" width="11.42578125" style="316"/>
    <col min="5" max="5" width="21.28515625" style="316" bestFit="1" customWidth="1"/>
    <col min="6" max="6" width="34.28515625" style="316" bestFit="1" customWidth="1"/>
    <col min="7" max="8" width="11.42578125" style="316"/>
    <col min="9" max="9" width="5.28515625" style="316" customWidth="1"/>
    <col min="10" max="10" width="24.42578125" style="316" customWidth="1"/>
    <col min="11" max="11" width="39.28515625" style="316" customWidth="1"/>
    <col min="12" max="16384" width="11.42578125" style="316"/>
  </cols>
  <sheetData>
    <row r="2" spans="2:11" ht="20.100000000000001" customHeight="1" x14ac:dyDescent="0.25">
      <c r="B2" s="1036" t="s">
        <v>694</v>
      </c>
      <c r="C2" s="1036"/>
      <c r="E2" s="1036" t="s">
        <v>651</v>
      </c>
      <c r="F2" s="1036"/>
      <c r="I2" s="316" t="s">
        <v>669</v>
      </c>
    </row>
    <row r="3" spans="2:11" ht="20.100000000000001" customHeight="1" x14ac:dyDescent="0.25">
      <c r="B3" s="1032" t="s">
        <v>643</v>
      </c>
      <c r="C3" s="1032"/>
      <c r="E3" s="1032" t="s">
        <v>643</v>
      </c>
      <c r="F3" s="1032"/>
      <c r="I3" s="316">
        <v>1</v>
      </c>
      <c r="J3" s="316" t="s">
        <v>659</v>
      </c>
      <c r="K3" s="316" t="s">
        <v>662</v>
      </c>
    </row>
    <row r="4" spans="2:11" ht="20.100000000000001" customHeight="1" x14ac:dyDescent="0.25">
      <c r="B4" s="316" t="s">
        <v>195</v>
      </c>
      <c r="C4" s="336" t="s">
        <v>695</v>
      </c>
      <c r="E4" s="316" t="s">
        <v>195</v>
      </c>
      <c r="F4" s="336"/>
      <c r="I4" s="316">
        <v>2</v>
      </c>
      <c r="J4" s="316" t="s">
        <v>660</v>
      </c>
      <c r="K4" s="316" t="s">
        <v>662</v>
      </c>
    </row>
    <row r="5" spans="2:11" ht="20.100000000000001" customHeight="1" x14ac:dyDescent="0.25">
      <c r="B5" s="316" t="s">
        <v>639</v>
      </c>
      <c r="C5" s="337" t="s">
        <v>691</v>
      </c>
      <c r="D5" s="317"/>
      <c r="E5" s="316" t="s">
        <v>947</v>
      </c>
      <c r="F5" s="336" t="s">
        <v>719</v>
      </c>
      <c r="I5" s="316">
        <v>3</v>
      </c>
      <c r="J5" s="316" t="s">
        <v>661</v>
      </c>
      <c r="K5" s="316" t="s">
        <v>663</v>
      </c>
    </row>
    <row r="6" spans="2:11" ht="20.100000000000001" customHeight="1" x14ac:dyDescent="0.25">
      <c r="B6" s="316" t="s">
        <v>640</v>
      </c>
      <c r="C6" s="337" t="s">
        <v>692</v>
      </c>
      <c r="D6" s="317"/>
      <c r="E6" s="316" t="s">
        <v>214</v>
      </c>
      <c r="F6" s="336" t="s">
        <v>744</v>
      </c>
      <c r="I6" s="316">
        <v>4</v>
      </c>
      <c r="J6" s="316" t="s">
        <v>664</v>
      </c>
      <c r="K6" s="316" t="s">
        <v>662</v>
      </c>
    </row>
    <row r="7" spans="2:11" ht="20.100000000000001" customHeight="1" x14ac:dyDescent="0.25">
      <c r="B7" s="317" t="s">
        <v>214</v>
      </c>
      <c r="C7" s="338" t="s">
        <v>693</v>
      </c>
      <c r="D7" s="319"/>
      <c r="E7" s="316" t="s">
        <v>666</v>
      </c>
      <c r="F7" s="336" t="s">
        <v>745</v>
      </c>
      <c r="J7" s="345" t="s">
        <v>665</v>
      </c>
      <c r="K7" s="346"/>
    </row>
    <row r="8" spans="2:11" ht="20.100000000000001" customHeight="1" x14ac:dyDescent="0.25">
      <c r="B8" s="318" t="s">
        <v>641</v>
      </c>
      <c r="C8" s="338" t="s">
        <v>696</v>
      </c>
      <c r="D8" s="319"/>
      <c r="E8" s="316" t="s">
        <v>642</v>
      </c>
      <c r="F8" s="336" t="s">
        <v>746</v>
      </c>
      <c r="J8" s="343" t="s">
        <v>668</v>
      </c>
      <c r="K8" s="344"/>
    </row>
    <row r="9" spans="2:11" ht="20.100000000000001" customHeight="1" x14ac:dyDescent="0.25">
      <c r="B9" s="318" t="s">
        <v>642</v>
      </c>
      <c r="C9" s="337" t="s">
        <v>697</v>
      </c>
      <c r="D9" s="317"/>
      <c r="E9" s="316" t="s">
        <v>720</v>
      </c>
      <c r="F9" s="336" t="s">
        <v>210</v>
      </c>
    </row>
    <row r="10" spans="2:11" ht="20.100000000000001" customHeight="1" x14ac:dyDescent="0.25">
      <c r="B10" s="332" t="s">
        <v>649</v>
      </c>
      <c r="C10" s="341" t="s">
        <v>650</v>
      </c>
      <c r="D10" s="319"/>
      <c r="E10" s="316" t="s">
        <v>721</v>
      </c>
      <c r="F10" s="336" t="s">
        <v>210</v>
      </c>
      <c r="I10" s="316" t="s">
        <v>651</v>
      </c>
    </row>
    <row r="11" spans="2:11" ht="20.100000000000001" customHeight="1" x14ac:dyDescent="0.25">
      <c r="B11" s="317" t="s">
        <v>666</v>
      </c>
      <c r="C11" s="338" t="s">
        <v>698</v>
      </c>
      <c r="D11" s="319"/>
      <c r="E11" s="316" t="s">
        <v>722</v>
      </c>
      <c r="F11" s="336" t="s">
        <v>727</v>
      </c>
      <c r="J11" s="342" t="s">
        <v>749</v>
      </c>
      <c r="K11" s="324"/>
    </row>
    <row r="12" spans="2:11" ht="20.100000000000001" customHeight="1" x14ac:dyDescent="0.25">
      <c r="B12" s="317" t="s">
        <v>645</v>
      </c>
      <c r="C12" s="338" t="s">
        <v>700</v>
      </c>
      <c r="D12" s="319"/>
      <c r="E12" s="316" t="s">
        <v>723</v>
      </c>
      <c r="F12" s="336"/>
      <c r="J12" s="343" t="s">
        <v>750</v>
      </c>
      <c r="K12" s="323"/>
    </row>
    <row r="13" spans="2:11" ht="20.100000000000001" customHeight="1" x14ac:dyDescent="0.25">
      <c r="B13" s="318" t="s">
        <v>247</v>
      </c>
      <c r="C13" s="338" t="s">
        <v>768</v>
      </c>
      <c r="D13" s="319"/>
      <c r="E13" s="332" t="s">
        <v>649</v>
      </c>
      <c r="F13" s="341" t="s">
        <v>650</v>
      </c>
    </row>
    <row r="14" spans="2:11" ht="20.100000000000001" customHeight="1" x14ac:dyDescent="0.25">
      <c r="B14" s="317" t="s">
        <v>225</v>
      </c>
      <c r="C14" s="337"/>
      <c r="D14" s="317"/>
      <c r="E14" s="316" t="s">
        <v>728</v>
      </c>
      <c r="F14" s="336"/>
    </row>
    <row r="15" spans="2:11" ht="20.100000000000001" customHeight="1" x14ac:dyDescent="0.25">
      <c r="B15" s="317" t="s">
        <v>723</v>
      </c>
      <c r="C15" s="337" t="s">
        <v>724</v>
      </c>
      <c r="D15" s="317"/>
      <c r="E15" s="316" t="s">
        <v>729</v>
      </c>
      <c r="F15" s="336"/>
    </row>
    <row r="16" spans="2:11" ht="20.100000000000001" customHeight="1" x14ac:dyDescent="0.25">
      <c r="B16" s="318" t="s">
        <v>667</v>
      </c>
      <c r="C16" s="339" t="s">
        <v>701</v>
      </c>
      <c r="D16" s="320"/>
      <c r="E16" s="316" t="s">
        <v>730</v>
      </c>
      <c r="F16" s="336" t="s">
        <v>747</v>
      </c>
      <c r="I16" s="316" t="s">
        <v>758</v>
      </c>
      <c r="K16" s="316" t="s">
        <v>761</v>
      </c>
    </row>
    <row r="17" spans="2:11" ht="20.100000000000001" customHeight="1" x14ac:dyDescent="0.25">
      <c r="B17" s="318" t="s">
        <v>657</v>
      </c>
      <c r="C17" s="337" t="s">
        <v>702</v>
      </c>
      <c r="E17" s="316" t="s">
        <v>739</v>
      </c>
      <c r="F17" s="336" t="s">
        <v>748</v>
      </c>
      <c r="J17" s="316" t="s">
        <v>759</v>
      </c>
      <c r="K17" s="347">
        <v>1</v>
      </c>
    </row>
    <row r="18" spans="2:11" ht="20.100000000000001" customHeight="1" x14ac:dyDescent="0.25">
      <c r="B18" s="333" t="s">
        <v>686</v>
      </c>
      <c r="C18" s="338" t="s">
        <v>703</v>
      </c>
      <c r="D18" s="319"/>
      <c r="E18" s="316" t="s">
        <v>731</v>
      </c>
      <c r="F18" s="336" t="s">
        <v>737</v>
      </c>
      <c r="J18" s="348">
        <v>10</v>
      </c>
      <c r="K18" s="316" t="s">
        <v>762</v>
      </c>
    </row>
    <row r="19" spans="2:11" ht="20.100000000000001" customHeight="1" x14ac:dyDescent="0.25">
      <c r="B19" s="334" t="s">
        <v>687</v>
      </c>
      <c r="C19" s="338" t="s">
        <v>704</v>
      </c>
      <c r="D19" s="319"/>
      <c r="E19" s="316" t="s">
        <v>655</v>
      </c>
      <c r="F19" s="336" t="s">
        <v>738</v>
      </c>
      <c r="J19" s="348">
        <v>5</v>
      </c>
      <c r="K19" s="316" t="s">
        <v>762</v>
      </c>
    </row>
    <row r="20" spans="2:11" ht="20.100000000000001" customHeight="1" x14ac:dyDescent="0.25">
      <c r="B20" s="333" t="s">
        <v>688</v>
      </c>
      <c r="C20" s="338" t="s">
        <v>705</v>
      </c>
      <c r="D20" s="319"/>
      <c r="E20" s="316" t="s">
        <v>732</v>
      </c>
      <c r="F20" s="336"/>
      <c r="J20" s="348">
        <f>J19*J18</f>
        <v>50</v>
      </c>
      <c r="K20" s="316" t="s">
        <v>762</v>
      </c>
    </row>
    <row r="21" spans="2:11" ht="20.100000000000001" customHeight="1" x14ac:dyDescent="0.25">
      <c r="B21" s="335" t="s">
        <v>689</v>
      </c>
      <c r="C21" s="338" t="s">
        <v>706</v>
      </c>
      <c r="D21" s="319"/>
      <c r="E21" s="316" t="s">
        <v>733</v>
      </c>
      <c r="F21" s="336"/>
    </row>
    <row r="22" spans="2:11" ht="20.100000000000001" customHeight="1" x14ac:dyDescent="0.25">
      <c r="B22" s="334" t="s">
        <v>690</v>
      </c>
      <c r="C22" s="338" t="s">
        <v>707</v>
      </c>
      <c r="D22" s="319"/>
      <c r="E22" s="316" t="s">
        <v>734</v>
      </c>
      <c r="F22" s="336"/>
    </row>
    <row r="23" spans="2:11" ht="20.100000000000001" customHeight="1" x14ac:dyDescent="0.25">
      <c r="B23" s="334" t="s">
        <v>373</v>
      </c>
      <c r="C23" s="338" t="s">
        <v>725</v>
      </c>
      <c r="D23" s="319"/>
      <c r="E23" s="316" t="s">
        <v>735</v>
      </c>
      <c r="F23" s="336" t="s">
        <v>736</v>
      </c>
    </row>
    <row r="24" spans="2:11" ht="20.100000000000001" customHeight="1" x14ac:dyDescent="0.25">
      <c r="B24" s="334" t="s">
        <v>374</v>
      </c>
      <c r="C24" s="338" t="s">
        <v>726</v>
      </c>
      <c r="D24" s="319"/>
      <c r="E24" s="316" t="s">
        <v>247</v>
      </c>
      <c r="F24" s="336" t="s">
        <v>740</v>
      </c>
    </row>
    <row r="25" spans="2:11" ht="20.100000000000001" customHeight="1" x14ac:dyDescent="0.25">
      <c r="B25" s="316" t="s">
        <v>644</v>
      </c>
      <c r="C25" s="338" t="s">
        <v>699</v>
      </c>
      <c r="D25" s="319"/>
      <c r="E25" s="316" t="s">
        <v>644</v>
      </c>
      <c r="F25" s="338" t="s">
        <v>699</v>
      </c>
    </row>
    <row r="26" spans="2:11" ht="20.100000000000001" customHeight="1" x14ac:dyDescent="0.25">
      <c r="B26" s="1032" t="s">
        <v>371</v>
      </c>
      <c r="C26" s="1032"/>
      <c r="D26" s="322"/>
      <c r="E26" s="316" t="s">
        <v>741</v>
      </c>
      <c r="F26" s="336"/>
    </row>
    <row r="27" spans="2:11" ht="20.100000000000001" customHeight="1" x14ac:dyDescent="0.25">
      <c r="B27" s="316" t="s">
        <v>646</v>
      </c>
      <c r="C27" s="339" t="s">
        <v>708</v>
      </c>
      <c r="D27" s="320"/>
      <c r="E27" s="316" t="s">
        <v>763</v>
      </c>
    </row>
    <row r="28" spans="2:11" ht="20.100000000000001" customHeight="1" x14ac:dyDescent="0.25">
      <c r="B28" s="317" t="s">
        <v>647</v>
      </c>
      <c r="C28" s="337" t="s">
        <v>709</v>
      </c>
      <c r="D28" s="317"/>
      <c r="E28" s="316" t="s">
        <v>764</v>
      </c>
    </row>
    <row r="29" spans="2:11" ht="20.100000000000001" customHeight="1" x14ac:dyDescent="0.25">
      <c r="B29" s="316" t="s">
        <v>648</v>
      </c>
      <c r="C29" s="339" t="s">
        <v>710</v>
      </c>
      <c r="E29" s="316" t="s">
        <v>765</v>
      </c>
      <c r="K29" s="316" t="s">
        <v>775</v>
      </c>
    </row>
    <row r="30" spans="2:11" ht="20.100000000000001" customHeight="1" x14ac:dyDescent="0.25">
      <c r="B30" s="316" t="s">
        <v>211</v>
      </c>
      <c r="C30" s="339" t="s">
        <v>711</v>
      </c>
      <c r="E30" s="316" t="s">
        <v>766</v>
      </c>
      <c r="J30" s="316" t="s">
        <v>769</v>
      </c>
      <c r="K30" s="316">
        <v>100</v>
      </c>
    </row>
    <row r="31" spans="2:11" ht="20.100000000000001" customHeight="1" x14ac:dyDescent="0.25">
      <c r="B31" s="316" t="s">
        <v>652</v>
      </c>
      <c r="C31" s="336" t="s">
        <v>712</v>
      </c>
      <c r="E31" s="316" t="s">
        <v>767</v>
      </c>
      <c r="J31" s="316" t="s">
        <v>774</v>
      </c>
      <c r="K31" s="316">
        <v>10</v>
      </c>
    </row>
    <row r="32" spans="2:11" ht="20.100000000000001" customHeight="1" x14ac:dyDescent="0.25">
      <c r="B32" s="316" t="s">
        <v>230</v>
      </c>
      <c r="C32" s="336" t="s">
        <v>753</v>
      </c>
      <c r="J32" s="316" t="s">
        <v>770</v>
      </c>
      <c r="K32" s="316">
        <v>10</v>
      </c>
    </row>
    <row r="33" spans="2:11" ht="20.100000000000001" customHeight="1" x14ac:dyDescent="0.25">
      <c r="B33" s="316" t="s">
        <v>653</v>
      </c>
      <c r="C33" s="337" t="s">
        <v>713</v>
      </c>
      <c r="D33" s="317"/>
      <c r="J33" s="316" t="s">
        <v>771</v>
      </c>
      <c r="K33" s="316">
        <v>10</v>
      </c>
    </row>
    <row r="34" spans="2:11" ht="20.100000000000001" customHeight="1" x14ac:dyDescent="0.25">
      <c r="B34" s="317" t="s">
        <v>654</v>
      </c>
      <c r="C34" s="337" t="s">
        <v>714</v>
      </c>
      <c r="D34" s="317"/>
      <c r="K34" s="316">
        <f>SUM(K30:K33)</f>
        <v>130</v>
      </c>
    </row>
    <row r="35" spans="2:11" ht="20.100000000000001" customHeight="1" x14ac:dyDescent="0.25">
      <c r="B35" s="321" t="s">
        <v>655</v>
      </c>
      <c r="C35" s="340" t="s">
        <v>715</v>
      </c>
      <c r="D35" s="322"/>
      <c r="J35" s="316" t="s">
        <v>772</v>
      </c>
      <c r="K35" s="316">
        <f>K34/4</f>
        <v>32.5</v>
      </c>
    </row>
    <row r="36" spans="2:11" ht="20.100000000000001" customHeight="1" x14ac:dyDescent="0.25">
      <c r="B36" s="317" t="s">
        <v>656</v>
      </c>
      <c r="C36" s="337" t="s">
        <v>716</v>
      </c>
      <c r="D36" s="317"/>
      <c r="E36" s="1032" t="s">
        <v>371</v>
      </c>
      <c r="F36" s="1032"/>
      <c r="J36" s="316" t="s">
        <v>773</v>
      </c>
      <c r="K36" s="316">
        <v>20</v>
      </c>
    </row>
    <row r="37" spans="2:11" ht="20.100000000000001" customHeight="1" x14ac:dyDescent="0.25">
      <c r="B37" s="318" t="s">
        <v>657</v>
      </c>
      <c r="C37" s="337" t="s">
        <v>702</v>
      </c>
      <c r="D37" s="319"/>
      <c r="E37" s="316" t="s">
        <v>742</v>
      </c>
      <c r="F37" s="1033" t="s">
        <v>760</v>
      </c>
      <c r="K37" s="316">
        <f>SUM(K35:K36)</f>
        <v>52.5</v>
      </c>
    </row>
    <row r="38" spans="2:11" ht="20.100000000000001" customHeight="1" x14ac:dyDescent="0.25">
      <c r="B38" s="318" t="s">
        <v>658</v>
      </c>
      <c r="C38" s="338" t="s">
        <v>717</v>
      </c>
      <c r="D38" s="319"/>
      <c r="E38" s="316" t="s">
        <v>647</v>
      </c>
      <c r="F38" s="1034"/>
    </row>
    <row r="39" spans="2:11" ht="20.100000000000001" customHeight="1" x14ac:dyDescent="0.25">
      <c r="B39" s="318" t="s">
        <v>756</v>
      </c>
      <c r="C39" s="338"/>
      <c r="D39" s="319"/>
      <c r="E39" s="316" t="s">
        <v>743</v>
      </c>
      <c r="F39" s="1035"/>
    </row>
    <row r="40" spans="2:11" ht="20.100000000000001" customHeight="1" x14ac:dyDescent="0.25">
      <c r="B40" s="318" t="s">
        <v>754</v>
      </c>
      <c r="C40" s="338" t="s">
        <v>718</v>
      </c>
      <c r="D40" s="319"/>
    </row>
    <row r="41" spans="2:11" ht="20.100000000000001" customHeight="1" x14ac:dyDescent="0.25">
      <c r="B41" s="316" t="s">
        <v>755</v>
      </c>
      <c r="C41" s="338" t="s">
        <v>757</v>
      </c>
      <c r="D41" s="322"/>
    </row>
    <row r="42" spans="2:11" ht="20.100000000000001" customHeight="1" x14ac:dyDescent="0.25">
      <c r="B42" s="316" t="s">
        <v>751</v>
      </c>
      <c r="C42" s="338" t="s">
        <v>752</v>
      </c>
      <c r="D42" s="317"/>
    </row>
    <row r="43" spans="2:11" ht="20.100000000000001" customHeight="1" x14ac:dyDescent="0.25">
      <c r="B43" s="321"/>
      <c r="C43" s="322"/>
      <c r="D43" s="322"/>
    </row>
    <row r="44" spans="2:11" ht="20.100000000000001" customHeight="1" x14ac:dyDescent="0.25">
      <c r="C44" s="320"/>
      <c r="D44" s="320"/>
    </row>
    <row r="45" spans="2:11" ht="20.100000000000001" customHeight="1" x14ac:dyDescent="0.25">
      <c r="C45" s="320"/>
      <c r="D45" s="320"/>
    </row>
    <row r="46" spans="2:11" ht="20.100000000000001" customHeight="1" x14ac:dyDescent="0.25">
      <c r="B46" s="459" t="s">
        <v>848</v>
      </c>
      <c r="C46" s="459" t="s">
        <v>849</v>
      </c>
      <c r="E46" s="456"/>
    </row>
    <row r="47" spans="2:11" ht="20.100000000000001" customHeight="1" x14ac:dyDescent="0.25">
      <c r="B47" s="349" t="s">
        <v>923</v>
      </c>
      <c r="C47" s="457" t="s">
        <v>935</v>
      </c>
      <c r="E47" s="456"/>
    </row>
    <row r="48" spans="2:11" ht="20.100000000000001" customHeight="1" x14ac:dyDescent="0.25">
      <c r="B48" s="349" t="s">
        <v>924</v>
      </c>
      <c r="C48" s="457" t="s">
        <v>935</v>
      </c>
      <c r="E48" s="456"/>
    </row>
    <row r="49" spans="2:10" ht="20.100000000000001" customHeight="1" x14ac:dyDescent="0.25">
      <c r="B49" s="349" t="s">
        <v>925</v>
      </c>
      <c r="C49" s="457" t="s">
        <v>935</v>
      </c>
      <c r="E49" s="456"/>
    </row>
    <row r="50" spans="2:10" ht="20.100000000000001" customHeight="1" x14ac:dyDescent="0.25">
      <c r="B50" s="349" t="s">
        <v>652</v>
      </c>
      <c r="C50" s="457" t="s">
        <v>935</v>
      </c>
      <c r="E50" s="456"/>
    </row>
    <row r="51" spans="2:10" ht="20.100000000000001" customHeight="1" x14ac:dyDescent="0.25">
      <c r="B51" s="349" t="s">
        <v>926</v>
      </c>
      <c r="C51" s="457" t="s">
        <v>935</v>
      </c>
      <c r="E51" s="456"/>
    </row>
    <row r="52" spans="2:10" ht="20.100000000000001" customHeight="1" x14ac:dyDescent="0.25">
      <c r="B52" s="349" t="s">
        <v>927</v>
      </c>
      <c r="C52" s="457" t="s">
        <v>935</v>
      </c>
      <c r="E52" s="456"/>
    </row>
    <row r="53" spans="2:10" ht="20.100000000000001" customHeight="1" x14ac:dyDescent="0.25">
      <c r="B53" s="349" t="s">
        <v>928</v>
      </c>
      <c r="C53" s="458" t="s">
        <v>936</v>
      </c>
      <c r="E53" s="456"/>
    </row>
    <row r="54" spans="2:10" ht="20.100000000000001" customHeight="1" x14ac:dyDescent="0.25">
      <c r="B54" s="349" t="s">
        <v>929</v>
      </c>
      <c r="C54" s="458" t="s">
        <v>936</v>
      </c>
      <c r="E54" s="456"/>
    </row>
    <row r="55" spans="2:10" ht="20.100000000000001" customHeight="1" x14ac:dyDescent="0.25">
      <c r="B55" s="349" t="s">
        <v>930</v>
      </c>
      <c r="C55" s="457" t="s">
        <v>936</v>
      </c>
      <c r="E55" s="456"/>
    </row>
    <row r="56" spans="2:10" ht="20.100000000000001" customHeight="1" x14ac:dyDescent="0.25">
      <c r="B56" s="349" t="s">
        <v>931</v>
      </c>
      <c r="C56" s="458" t="s">
        <v>936</v>
      </c>
      <c r="E56" s="456"/>
    </row>
    <row r="57" spans="2:10" ht="20.100000000000001" customHeight="1" x14ac:dyDescent="0.25">
      <c r="B57" s="349" t="s">
        <v>932</v>
      </c>
      <c r="C57" s="457" t="s">
        <v>936</v>
      </c>
      <c r="E57" s="456"/>
    </row>
    <row r="58" spans="2:10" ht="20.100000000000001" customHeight="1" x14ac:dyDescent="0.25">
      <c r="B58" s="321"/>
      <c r="C58" s="322"/>
      <c r="D58" s="322"/>
    </row>
    <row r="59" spans="2:10" ht="20.100000000000001" customHeight="1" x14ac:dyDescent="0.25">
      <c r="B59" s="321"/>
      <c r="C59" s="322"/>
      <c r="D59" s="322"/>
    </row>
    <row r="61" spans="2:10" ht="20.100000000000001" customHeight="1" x14ac:dyDescent="0.25">
      <c r="B61" s="792" t="s">
        <v>282</v>
      </c>
      <c r="C61" s="792"/>
      <c r="E61" s="792" t="s">
        <v>366</v>
      </c>
      <c r="F61" s="792"/>
      <c r="H61" s="792" t="s">
        <v>897</v>
      </c>
      <c r="I61" s="792"/>
      <c r="J61" s="792"/>
    </row>
    <row r="62" spans="2:10" ht="20.100000000000001" customHeight="1" x14ac:dyDescent="0.25">
      <c r="B62" s="466" t="s">
        <v>195</v>
      </c>
      <c r="E62" s="316" t="s">
        <v>195</v>
      </c>
      <c r="H62" s="316" t="s">
        <v>195</v>
      </c>
    </row>
    <row r="63" spans="2:10" ht="20.100000000000001" customHeight="1" x14ac:dyDescent="0.25">
      <c r="B63" s="316" t="s">
        <v>214</v>
      </c>
      <c r="E63" s="466" t="s">
        <v>970</v>
      </c>
      <c r="H63" s="316" t="s">
        <v>217</v>
      </c>
    </row>
    <row r="64" spans="2:10" ht="20.100000000000001" customHeight="1" x14ac:dyDescent="0.25">
      <c r="B64" s="316" t="s">
        <v>964</v>
      </c>
      <c r="E64" s="466" t="s">
        <v>971</v>
      </c>
      <c r="H64" s="316" t="s">
        <v>218</v>
      </c>
    </row>
    <row r="65" spans="2:10" ht="20.100000000000001" customHeight="1" x14ac:dyDescent="0.25">
      <c r="B65" s="316" t="s">
        <v>961</v>
      </c>
      <c r="E65" s="316" t="s">
        <v>647</v>
      </c>
      <c r="H65" s="316" t="s">
        <v>986</v>
      </c>
      <c r="J65" s="316" t="s">
        <v>987</v>
      </c>
    </row>
    <row r="66" spans="2:10" ht="20.100000000000001" customHeight="1" x14ac:dyDescent="0.25">
      <c r="B66" s="316" t="s">
        <v>962</v>
      </c>
      <c r="E66" s="316" t="s">
        <v>972</v>
      </c>
      <c r="H66" s="316" t="s">
        <v>214</v>
      </c>
    </row>
    <row r="67" spans="2:10" ht="20.100000000000001" customHeight="1" x14ac:dyDescent="0.25">
      <c r="B67" s="316" t="s">
        <v>963</v>
      </c>
      <c r="E67" s="316" t="s">
        <v>973</v>
      </c>
    </row>
    <row r="68" spans="2:10" ht="20.100000000000001" customHeight="1" x14ac:dyDescent="0.25">
      <c r="B68" s="316" t="s">
        <v>771</v>
      </c>
      <c r="E68" s="316" t="s">
        <v>974</v>
      </c>
    </row>
    <row r="69" spans="2:10" ht="20.100000000000001" customHeight="1" x14ac:dyDescent="0.25">
      <c r="B69" s="316" t="s">
        <v>965</v>
      </c>
      <c r="E69" s="316" t="s">
        <v>975</v>
      </c>
    </row>
    <row r="70" spans="2:10" ht="20.100000000000001" customHeight="1" x14ac:dyDescent="0.25">
      <c r="B70" s="316" t="s">
        <v>966</v>
      </c>
      <c r="E70" s="316" t="s">
        <v>976</v>
      </c>
    </row>
    <row r="71" spans="2:10" ht="20.100000000000001" customHeight="1" x14ac:dyDescent="0.25">
      <c r="B71" s="316" t="s">
        <v>969</v>
      </c>
      <c r="E71" s="316" t="s">
        <v>977</v>
      </c>
    </row>
    <row r="72" spans="2:10" ht="20.100000000000001" customHeight="1" x14ac:dyDescent="0.25">
      <c r="B72" s="316" t="s">
        <v>967</v>
      </c>
      <c r="E72" s="316" t="s">
        <v>978</v>
      </c>
    </row>
    <row r="73" spans="2:10" ht="20.100000000000001" customHeight="1" x14ac:dyDescent="0.25">
      <c r="B73" s="316" t="s">
        <v>968</v>
      </c>
      <c r="E73" s="316" t="s">
        <v>979</v>
      </c>
    </row>
    <row r="74" spans="2:10" ht="20.100000000000001" customHeight="1" x14ac:dyDescent="0.25">
      <c r="B74" s="316" t="s">
        <v>656</v>
      </c>
      <c r="E74" s="316" t="s">
        <v>980</v>
      </c>
    </row>
    <row r="75" spans="2:10" ht="20.100000000000001" customHeight="1" x14ac:dyDescent="0.25">
      <c r="B75" s="316" t="s">
        <v>655</v>
      </c>
      <c r="E75" s="316" t="s">
        <v>981</v>
      </c>
    </row>
    <row r="76" spans="2:10" ht="20.100000000000001" customHeight="1" x14ac:dyDescent="0.25">
      <c r="B76" s="316" t="s">
        <v>763</v>
      </c>
      <c r="E76" s="316" t="s">
        <v>982</v>
      </c>
    </row>
    <row r="77" spans="2:10" ht="20.100000000000001" customHeight="1" x14ac:dyDescent="0.25">
      <c r="B77" s="316" t="s">
        <v>764</v>
      </c>
      <c r="E77" s="316" t="s">
        <v>983</v>
      </c>
    </row>
    <row r="78" spans="2:10" ht="20.100000000000001" customHeight="1" x14ac:dyDescent="0.25">
      <c r="B78" s="316" t="s">
        <v>765</v>
      </c>
      <c r="E78" s="316" t="s">
        <v>984</v>
      </c>
    </row>
    <row r="79" spans="2:10" ht="20.100000000000001" customHeight="1" x14ac:dyDescent="0.25">
      <c r="B79" s="316" t="s">
        <v>1047</v>
      </c>
      <c r="E79" s="316" t="s">
        <v>985</v>
      </c>
    </row>
    <row r="80" spans="2:10" ht="20.100000000000001" customHeight="1" x14ac:dyDescent="0.25">
      <c r="B80" s="316" t="s">
        <v>766</v>
      </c>
    </row>
    <row r="81" spans="2:11" ht="20.100000000000001" customHeight="1" x14ac:dyDescent="0.25">
      <c r="B81" s="316" t="s">
        <v>767</v>
      </c>
    </row>
    <row r="82" spans="2:11" ht="20.100000000000001" customHeight="1" x14ac:dyDescent="0.25">
      <c r="B82" s="316" t="s">
        <v>741</v>
      </c>
    </row>
    <row r="83" spans="2:11" ht="20.100000000000001" customHeight="1" x14ac:dyDescent="0.25">
      <c r="B83" s="316" t="s">
        <v>247</v>
      </c>
    </row>
    <row r="85" spans="2:11" ht="20.100000000000001" customHeight="1" x14ac:dyDescent="0.25">
      <c r="C85" s="1022" t="s">
        <v>990</v>
      </c>
      <c r="D85" s="1025" t="s">
        <v>998</v>
      </c>
      <c r="E85" s="1026"/>
      <c r="F85" s="1026"/>
      <c r="G85" s="1026"/>
    </row>
    <row r="86" spans="2:11" ht="20.100000000000001" customHeight="1" x14ac:dyDescent="0.25">
      <c r="C86" s="1023"/>
      <c r="D86" s="1027" t="s">
        <v>1003</v>
      </c>
      <c r="E86" s="1012"/>
      <c r="F86" s="1012"/>
      <c r="G86" s="1012"/>
    </row>
    <row r="87" spans="2:11" ht="20.100000000000001" customHeight="1" x14ac:dyDescent="0.25">
      <c r="C87" s="1024"/>
      <c r="D87" s="1027" t="s">
        <v>992</v>
      </c>
      <c r="E87" s="1012"/>
      <c r="F87" s="1012"/>
      <c r="G87" s="1012"/>
    </row>
    <row r="88" spans="2:11" ht="20.100000000000001" customHeight="1" x14ac:dyDescent="0.25">
      <c r="C88" s="1022" t="s">
        <v>991</v>
      </c>
      <c r="D88" s="1030" t="s">
        <v>1008</v>
      </c>
      <c r="E88" s="1031"/>
      <c r="F88" s="1031"/>
      <c r="G88" s="1031"/>
    </row>
    <row r="89" spans="2:11" ht="20.100000000000001" customHeight="1" x14ac:dyDescent="0.25">
      <c r="C89" s="1023"/>
      <c r="D89" s="1028" t="s">
        <v>1009</v>
      </c>
      <c r="E89" s="1029"/>
      <c r="F89" s="1029"/>
      <c r="G89" s="1029"/>
    </row>
    <row r="90" spans="2:11" ht="20.100000000000001" customHeight="1" x14ac:dyDescent="0.25">
      <c r="C90" s="1023"/>
      <c r="D90" s="1028" t="s">
        <v>1013</v>
      </c>
      <c r="E90" s="1029"/>
      <c r="F90" s="1029"/>
      <c r="G90" s="1029"/>
    </row>
    <row r="91" spans="2:11" ht="20.100000000000001" customHeight="1" x14ac:dyDescent="0.25">
      <c r="C91" s="1023"/>
      <c r="D91" s="1028" t="s">
        <v>994</v>
      </c>
      <c r="E91" s="1029"/>
      <c r="F91" s="1029"/>
      <c r="G91" s="1029"/>
    </row>
    <row r="92" spans="2:11" ht="20.100000000000001" customHeight="1" x14ac:dyDescent="0.25">
      <c r="C92" s="1023"/>
      <c r="D92" s="1028" t="s">
        <v>995</v>
      </c>
      <c r="E92" s="1029"/>
      <c r="F92" s="1029"/>
      <c r="G92" s="1029"/>
    </row>
    <row r="93" spans="2:11" ht="20.100000000000001" customHeight="1" x14ac:dyDescent="0.25">
      <c r="C93" s="1024"/>
      <c r="D93" s="1028" t="s">
        <v>996</v>
      </c>
      <c r="E93" s="1029"/>
      <c r="F93" s="1029"/>
      <c r="G93" s="1029"/>
      <c r="J93" s="316" t="s">
        <v>1021</v>
      </c>
      <c r="K93" s="316" t="s">
        <v>1022</v>
      </c>
    </row>
    <row r="94" spans="2:11" ht="20.100000000000001" customHeight="1" x14ac:dyDescent="0.25">
      <c r="C94" s="1013" t="s">
        <v>997</v>
      </c>
      <c r="D94" s="1020" t="s">
        <v>1002</v>
      </c>
      <c r="E94" s="1021"/>
      <c r="F94" s="1021"/>
      <c r="G94" s="1021"/>
      <c r="J94" s="316" t="s">
        <v>1023</v>
      </c>
      <c r="K94" s="316" t="s">
        <v>1024</v>
      </c>
    </row>
    <row r="95" spans="2:11" ht="20.100000000000001" customHeight="1" x14ac:dyDescent="0.25">
      <c r="C95" s="1014"/>
      <c r="D95" s="1010" t="s">
        <v>999</v>
      </c>
      <c r="E95" s="1011"/>
      <c r="F95" s="1011"/>
      <c r="G95" s="1011"/>
    </row>
    <row r="96" spans="2:11" ht="20.100000000000001" customHeight="1" x14ac:dyDescent="0.25">
      <c r="C96" s="1014"/>
      <c r="D96" s="1010" t="s">
        <v>1000</v>
      </c>
      <c r="E96" s="1011"/>
      <c r="F96" s="1011"/>
      <c r="G96" s="1011"/>
    </row>
    <row r="97" spans="3:7" ht="20.100000000000001" customHeight="1" x14ac:dyDescent="0.25">
      <c r="C97" s="1014"/>
      <c r="D97" s="1010" t="s">
        <v>1001</v>
      </c>
      <c r="E97" s="1011"/>
      <c r="F97" s="1011"/>
      <c r="G97" s="1011"/>
    </row>
    <row r="98" spans="3:7" ht="20.100000000000001" customHeight="1" x14ac:dyDescent="0.25">
      <c r="C98" s="1014"/>
      <c r="D98" s="1010" t="s">
        <v>1005</v>
      </c>
      <c r="E98" s="1011"/>
      <c r="F98" s="1011"/>
      <c r="G98" s="1011"/>
    </row>
    <row r="99" spans="3:7" ht="20.100000000000001" customHeight="1" x14ac:dyDescent="0.25">
      <c r="C99" s="1014"/>
      <c r="D99" s="1010" t="s">
        <v>1004</v>
      </c>
      <c r="E99" s="1011"/>
      <c r="F99" s="1011"/>
      <c r="G99" s="1011"/>
    </row>
    <row r="100" spans="3:7" ht="20.100000000000001" customHeight="1" x14ac:dyDescent="0.25">
      <c r="C100" s="1014"/>
      <c r="D100" s="1010" t="s">
        <v>1006</v>
      </c>
      <c r="E100" s="1011"/>
      <c r="F100" s="1011"/>
      <c r="G100" s="1011"/>
    </row>
    <row r="101" spans="3:7" ht="20.100000000000001" customHeight="1" x14ac:dyDescent="0.25">
      <c r="C101" s="468" t="s">
        <v>1012</v>
      </c>
      <c r="D101" s="1017" t="s">
        <v>1020</v>
      </c>
      <c r="E101" s="1017"/>
      <c r="F101" s="1017"/>
      <c r="G101" s="1017"/>
    </row>
    <row r="102" spans="3:7" ht="20.100000000000001" customHeight="1" x14ac:dyDescent="0.25">
      <c r="C102" s="469"/>
      <c r="D102" s="1019" t="s">
        <v>1008</v>
      </c>
      <c r="E102" s="1019"/>
      <c r="F102" s="1019"/>
      <c r="G102" s="1019"/>
    </row>
    <row r="103" spans="3:7" ht="20.100000000000001" customHeight="1" x14ac:dyDescent="0.25">
      <c r="C103" s="469"/>
      <c r="D103" s="1016" t="s">
        <v>1010</v>
      </c>
      <c r="E103" s="1016"/>
      <c r="F103" s="1016"/>
      <c r="G103" s="1016"/>
    </row>
    <row r="104" spans="3:7" ht="20.100000000000001" customHeight="1" x14ac:dyDescent="0.25">
      <c r="C104" s="469"/>
      <c r="D104" s="1016" t="s">
        <v>1011</v>
      </c>
      <c r="E104" s="1016"/>
      <c r="F104" s="1016"/>
      <c r="G104" s="1016"/>
    </row>
    <row r="105" spans="3:7" ht="20.100000000000001" customHeight="1" x14ac:dyDescent="0.25">
      <c r="C105" s="469"/>
      <c r="D105" s="1016" t="s">
        <v>993</v>
      </c>
      <c r="E105" s="1016"/>
      <c r="F105" s="1016"/>
      <c r="G105" s="1016"/>
    </row>
    <row r="106" spans="3:7" ht="20.100000000000001" customHeight="1" x14ac:dyDescent="0.25">
      <c r="C106" s="470"/>
      <c r="D106" s="1016" t="s">
        <v>1007</v>
      </c>
      <c r="E106" s="1016"/>
      <c r="F106" s="1016"/>
      <c r="G106" s="1016"/>
    </row>
    <row r="107" spans="3:7" ht="20.100000000000001" customHeight="1" x14ac:dyDescent="0.25">
      <c r="C107" s="1013" t="s">
        <v>1014</v>
      </c>
      <c r="D107" s="1018" t="s">
        <v>1015</v>
      </c>
      <c r="E107" s="1018"/>
      <c r="F107" s="1018"/>
      <c r="G107" s="1018"/>
    </row>
    <row r="108" spans="3:7" ht="20.100000000000001" customHeight="1" x14ac:dyDescent="0.25">
      <c r="C108" s="1014"/>
      <c r="D108" s="1012" t="s">
        <v>1016</v>
      </c>
      <c r="E108" s="1012"/>
      <c r="F108" s="1012"/>
      <c r="G108" s="1012"/>
    </row>
    <row r="109" spans="3:7" ht="20.100000000000001" customHeight="1" x14ac:dyDescent="0.25">
      <c r="C109" s="1014"/>
      <c r="D109" s="1018" t="s">
        <v>1017</v>
      </c>
      <c r="E109" s="1018"/>
      <c r="F109" s="1018"/>
      <c r="G109" s="1018"/>
    </row>
    <row r="110" spans="3:7" ht="20.100000000000001" customHeight="1" x14ac:dyDescent="0.25">
      <c r="C110" s="1014"/>
      <c r="D110" s="1012" t="s">
        <v>1018</v>
      </c>
      <c r="E110" s="1012"/>
      <c r="F110" s="1012"/>
      <c r="G110" s="1012"/>
    </row>
    <row r="111" spans="3:7" ht="20.100000000000001" customHeight="1" x14ac:dyDescent="0.25">
      <c r="C111" s="1015"/>
      <c r="D111" s="1012" t="s">
        <v>1019</v>
      </c>
      <c r="E111" s="1012"/>
      <c r="F111" s="1012"/>
      <c r="G111" s="1012"/>
    </row>
  </sheetData>
  <mergeCells count="41">
    <mergeCell ref="E36:F36"/>
    <mergeCell ref="F37:F39"/>
    <mergeCell ref="B3:C3"/>
    <mergeCell ref="B2:C2"/>
    <mergeCell ref="E3:F3"/>
    <mergeCell ref="E2:F2"/>
    <mergeCell ref="B26:C26"/>
    <mergeCell ref="B61:C61"/>
    <mergeCell ref="E61:F61"/>
    <mergeCell ref="H61:J61"/>
    <mergeCell ref="C85:C87"/>
    <mergeCell ref="C88:C93"/>
    <mergeCell ref="D85:G85"/>
    <mergeCell ref="D86:G86"/>
    <mergeCell ref="D87:G87"/>
    <mergeCell ref="D89:G89"/>
    <mergeCell ref="D90:G90"/>
    <mergeCell ref="D91:G91"/>
    <mergeCell ref="D92:G92"/>
    <mergeCell ref="D93:G93"/>
    <mergeCell ref="D88:G88"/>
    <mergeCell ref="D94:G94"/>
    <mergeCell ref="D95:G95"/>
    <mergeCell ref="D96:G96"/>
    <mergeCell ref="D97:G97"/>
    <mergeCell ref="D98:G98"/>
    <mergeCell ref="D99:G99"/>
    <mergeCell ref="D111:G111"/>
    <mergeCell ref="C107:C111"/>
    <mergeCell ref="D103:G103"/>
    <mergeCell ref="D101:G101"/>
    <mergeCell ref="D105:G105"/>
    <mergeCell ref="D109:G109"/>
    <mergeCell ref="D110:G110"/>
    <mergeCell ref="D104:G104"/>
    <mergeCell ref="D107:G107"/>
    <mergeCell ref="D108:G108"/>
    <mergeCell ref="D106:G106"/>
    <mergeCell ref="D102:G102"/>
    <mergeCell ref="D100:G100"/>
    <mergeCell ref="C94:C10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18"/>
  <sheetViews>
    <sheetView workbookViewId="0">
      <selection activeCell="J22" sqref="J22:M22"/>
    </sheetView>
  </sheetViews>
  <sheetFormatPr baseColWidth="10" defaultRowHeight="15" x14ac:dyDescent="0.25"/>
  <cols>
    <col min="1" max="1" width="11.42578125" style="14"/>
    <col min="2" max="2" width="20.7109375" style="14" customWidth="1"/>
    <col min="3" max="3" width="18.5703125" style="14" customWidth="1"/>
    <col min="4" max="4" width="11.42578125" style="14"/>
    <col min="5" max="5" width="18" style="14" customWidth="1"/>
    <col min="6" max="16384" width="11.42578125" style="14"/>
  </cols>
  <sheetData>
    <row r="1" spans="2:16" ht="15.75" thickBot="1" x14ac:dyDescent="0.3"/>
    <row r="2" spans="2:16" ht="30.75" thickBot="1" x14ac:dyDescent="0.3">
      <c r="B2" s="402" t="s">
        <v>801</v>
      </c>
      <c r="C2" s="402" t="s">
        <v>815</v>
      </c>
      <c r="D2" s="402" t="s">
        <v>816</v>
      </c>
      <c r="E2" s="402" t="s">
        <v>817</v>
      </c>
      <c r="F2" s="402" t="s">
        <v>818</v>
      </c>
      <c r="G2" s="402" t="s">
        <v>819</v>
      </c>
      <c r="H2" s="402" t="s">
        <v>820</v>
      </c>
    </row>
    <row r="3" spans="2:16" ht="15.75" thickBot="1" x14ac:dyDescent="0.3">
      <c r="B3" s="402" t="s">
        <v>815</v>
      </c>
      <c r="C3" s="403">
        <v>1</v>
      </c>
      <c r="D3" s="403">
        <v>1E-3</v>
      </c>
      <c r="E3" s="403">
        <v>35.270000000000003</v>
      </c>
      <c r="F3" s="403">
        <v>2.2000000000000002</v>
      </c>
      <c r="G3" s="403">
        <v>9.8400000000000007E-4</v>
      </c>
      <c r="H3" s="403">
        <v>1.1019999999999999E-3</v>
      </c>
      <c r="J3" s="152" t="s">
        <v>827</v>
      </c>
      <c r="K3" s="152" t="s">
        <v>828</v>
      </c>
      <c r="L3" s="152" t="s">
        <v>829</v>
      </c>
      <c r="M3" s="152" t="s">
        <v>830</v>
      </c>
      <c r="N3" s="152" t="s">
        <v>833</v>
      </c>
      <c r="O3" s="152" t="s">
        <v>834</v>
      </c>
      <c r="P3" s="152" t="s">
        <v>840</v>
      </c>
    </row>
    <row r="4" spans="2:16" ht="15.75" thickBot="1" x14ac:dyDescent="0.3">
      <c r="B4" s="402" t="s">
        <v>821</v>
      </c>
      <c r="C4" s="403">
        <v>1000</v>
      </c>
      <c r="D4" s="403">
        <v>1</v>
      </c>
      <c r="E4" s="403">
        <v>35274</v>
      </c>
      <c r="F4" s="403">
        <v>2204.62</v>
      </c>
      <c r="G4" s="403">
        <v>0.98421000000000003</v>
      </c>
      <c r="H4" s="403">
        <v>1.1023099999999999</v>
      </c>
      <c r="J4" s="14" t="s">
        <v>801</v>
      </c>
      <c r="K4" s="354" t="s">
        <v>738</v>
      </c>
      <c r="L4" s="354" t="s">
        <v>738</v>
      </c>
      <c r="M4" s="404">
        <v>1</v>
      </c>
      <c r="N4" s="14">
        <v>1</v>
      </c>
      <c r="O4" s="404">
        <f>N4/M4</f>
        <v>1</v>
      </c>
      <c r="P4" s="405" t="s">
        <v>842</v>
      </c>
    </row>
    <row r="5" spans="2:16" ht="15.75" thickBot="1" x14ac:dyDescent="0.3">
      <c r="B5" s="402" t="s">
        <v>817</v>
      </c>
      <c r="C5" s="403">
        <v>2.8348999999999999E-2</v>
      </c>
      <c r="D5" s="403">
        <v>2.8E-5</v>
      </c>
      <c r="E5" s="403">
        <v>1</v>
      </c>
      <c r="F5" s="403">
        <v>6.25E-2</v>
      </c>
      <c r="G5" s="403">
        <v>2.8E-5</v>
      </c>
      <c r="H5" s="403">
        <v>3.1000000000000001E-5</v>
      </c>
      <c r="J5" s="14" t="s">
        <v>801</v>
      </c>
      <c r="K5" s="354" t="s">
        <v>831</v>
      </c>
      <c r="L5" s="354" t="s">
        <v>738</v>
      </c>
      <c r="M5" s="404">
        <v>0.45</v>
      </c>
      <c r="N5" s="14">
        <v>1</v>
      </c>
      <c r="O5" s="404">
        <f>N5/M5</f>
        <v>2.2222222222222223</v>
      </c>
      <c r="P5" s="405" t="s">
        <v>842</v>
      </c>
    </row>
    <row r="6" spans="2:16" ht="15.75" thickBot="1" x14ac:dyDescent="0.3">
      <c r="B6" s="402" t="s">
        <v>818</v>
      </c>
      <c r="C6" s="403">
        <v>0.45358999999999999</v>
      </c>
      <c r="D6" s="403">
        <v>4.5399999999999998E-4</v>
      </c>
      <c r="E6" s="403">
        <v>16</v>
      </c>
      <c r="F6" s="403">
        <v>1</v>
      </c>
      <c r="G6" s="403">
        <v>4.46E-4</v>
      </c>
      <c r="H6" s="403">
        <v>5.0000000000000001E-4</v>
      </c>
      <c r="J6" s="14" t="s">
        <v>801</v>
      </c>
      <c r="K6" s="354" t="s">
        <v>832</v>
      </c>
      <c r="L6" s="354" t="s">
        <v>835</v>
      </c>
      <c r="M6" s="404">
        <v>1000</v>
      </c>
      <c r="N6" s="14">
        <v>1</v>
      </c>
      <c r="O6" s="404">
        <f>N6/M6</f>
        <v>1E-3</v>
      </c>
      <c r="P6" s="405" t="s">
        <v>842</v>
      </c>
    </row>
    <row r="7" spans="2:16" ht="15.75" thickBot="1" x14ac:dyDescent="0.3">
      <c r="B7" s="402" t="s">
        <v>822</v>
      </c>
      <c r="C7" s="403">
        <v>1016.05</v>
      </c>
      <c r="D7" s="403">
        <v>1.0160499999999999</v>
      </c>
      <c r="E7" s="403">
        <v>35840</v>
      </c>
      <c r="F7" s="403">
        <v>2240</v>
      </c>
      <c r="G7" s="403">
        <v>1</v>
      </c>
      <c r="H7" s="403">
        <v>1.1200000000000001</v>
      </c>
      <c r="J7" s="14" t="s">
        <v>801</v>
      </c>
      <c r="K7" s="354" t="s">
        <v>836</v>
      </c>
      <c r="L7" s="354" t="s">
        <v>738</v>
      </c>
      <c r="M7" s="404">
        <v>2.8348999999999999E-2</v>
      </c>
      <c r="N7" s="14">
        <v>1</v>
      </c>
      <c r="O7" s="404">
        <f>N7*M7</f>
        <v>2.8348999999999999E-2</v>
      </c>
      <c r="P7" s="405" t="s">
        <v>841</v>
      </c>
    </row>
    <row r="8" spans="2:16" ht="15.75" thickBot="1" x14ac:dyDescent="0.3">
      <c r="B8" s="402" t="s">
        <v>823</v>
      </c>
      <c r="C8" s="403">
        <v>907.18499999999995</v>
      </c>
      <c r="D8" s="403">
        <v>0.90717999999999999</v>
      </c>
      <c r="E8" s="403">
        <v>32000</v>
      </c>
      <c r="F8" s="403">
        <v>2000</v>
      </c>
      <c r="G8" s="403">
        <v>0.89285999999999999</v>
      </c>
      <c r="H8" s="403">
        <v>1</v>
      </c>
      <c r="J8" s="14" t="s">
        <v>801</v>
      </c>
      <c r="K8" s="354" t="s">
        <v>837</v>
      </c>
      <c r="L8" s="354" t="s">
        <v>738</v>
      </c>
      <c r="M8" s="404">
        <v>1E-3</v>
      </c>
      <c r="N8" s="14">
        <v>1</v>
      </c>
      <c r="O8" s="404">
        <f t="shared" ref="O8:O10" si="0">N8*M8</f>
        <v>1E-3</v>
      </c>
      <c r="P8" s="405" t="s">
        <v>841</v>
      </c>
    </row>
    <row r="9" spans="2:16" x14ac:dyDescent="0.25">
      <c r="J9" s="14" t="s">
        <v>801</v>
      </c>
      <c r="K9" s="354" t="s">
        <v>838</v>
      </c>
      <c r="L9" s="354" t="s">
        <v>738</v>
      </c>
      <c r="M9" s="404"/>
      <c r="N9" s="14">
        <v>1</v>
      </c>
      <c r="O9" s="404">
        <f t="shared" si="0"/>
        <v>0</v>
      </c>
      <c r="P9" s="405" t="s">
        <v>841</v>
      </c>
    </row>
    <row r="10" spans="2:16" x14ac:dyDescent="0.25">
      <c r="J10" s="14" t="s">
        <v>801</v>
      </c>
      <c r="K10" s="354" t="s">
        <v>839</v>
      </c>
      <c r="L10" s="354" t="s">
        <v>738</v>
      </c>
      <c r="N10" s="14">
        <v>1</v>
      </c>
      <c r="O10" s="404">
        <f t="shared" si="0"/>
        <v>0</v>
      </c>
      <c r="P10" s="405" t="s">
        <v>841</v>
      </c>
    </row>
    <row r="11" spans="2:16" ht="15.75" thickBot="1" x14ac:dyDescent="0.3">
      <c r="P11" s="159"/>
    </row>
    <row r="12" spans="2:16" ht="18.75" customHeight="1" thickBot="1" x14ac:dyDescent="0.3">
      <c r="B12" s="398" t="s">
        <v>787</v>
      </c>
      <c r="C12" s="398" t="s">
        <v>824</v>
      </c>
      <c r="D12" s="398" t="s">
        <v>825</v>
      </c>
      <c r="E12" s="398" t="s">
        <v>826</v>
      </c>
      <c r="J12" s="14" t="s">
        <v>801</v>
      </c>
      <c r="K12" s="354" t="s">
        <v>738</v>
      </c>
      <c r="L12" s="354" t="s">
        <v>831</v>
      </c>
      <c r="M12" s="404">
        <v>0.45</v>
      </c>
      <c r="N12" s="14">
        <v>1</v>
      </c>
      <c r="O12" s="404">
        <f>N12/M12</f>
        <v>2.2222222222222223</v>
      </c>
      <c r="P12" s="405" t="s">
        <v>842</v>
      </c>
    </row>
    <row r="13" spans="2:16" ht="18" customHeight="1" thickBot="1" x14ac:dyDescent="0.3">
      <c r="B13" s="399" t="s">
        <v>824</v>
      </c>
      <c r="C13" s="400">
        <v>1</v>
      </c>
      <c r="D13" s="400">
        <v>1000</v>
      </c>
      <c r="E13" s="400">
        <v>35.314700000000002</v>
      </c>
      <c r="J13" s="14" t="s">
        <v>801</v>
      </c>
      <c r="K13" s="354" t="s">
        <v>831</v>
      </c>
      <c r="L13" s="354" t="s">
        <v>831</v>
      </c>
      <c r="M13" s="404">
        <v>1</v>
      </c>
      <c r="N13" s="14">
        <v>1</v>
      </c>
      <c r="O13" s="404">
        <f>N13/M13</f>
        <v>1</v>
      </c>
      <c r="P13" s="405" t="s">
        <v>842</v>
      </c>
    </row>
    <row r="14" spans="2:16" ht="15.75" thickBot="1" x14ac:dyDescent="0.3">
      <c r="B14" s="398" t="s">
        <v>825</v>
      </c>
      <c r="C14" s="401">
        <v>1E-3</v>
      </c>
      <c r="D14" s="401">
        <v>1</v>
      </c>
      <c r="E14" s="401">
        <v>3.5316E-2</v>
      </c>
      <c r="J14" s="14" t="s">
        <v>801</v>
      </c>
      <c r="K14" s="354" t="s">
        <v>832</v>
      </c>
      <c r="L14" s="354" t="s">
        <v>831</v>
      </c>
      <c r="M14" s="404">
        <v>450</v>
      </c>
      <c r="N14" s="14">
        <v>1</v>
      </c>
      <c r="O14" s="404">
        <f>N14/M14</f>
        <v>2.2222222222222222E-3</v>
      </c>
      <c r="P14" s="405" t="s">
        <v>842</v>
      </c>
    </row>
    <row r="15" spans="2:16" ht="18" customHeight="1" thickBot="1" x14ac:dyDescent="0.3">
      <c r="B15" s="399" t="s">
        <v>826</v>
      </c>
      <c r="C15" s="400">
        <v>2.8316999999999998E-2</v>
      </c>
      <c r="D15" s="400">
        <v>28.316800000000001</v>
      </c>
      <c r="E15" s="400">
        <v>1</v>
      </c>
      <c r="J15" s="14" t="s">
        <v>801</v>
      </c>
      <c r="K15" s="354" t="s">
        <v>836</v>
      </c>
      <c r="L15" s="354" t="s">
        <v>831</v>
      </c>
      <c r="M15" s="404">
        <v>16</v>
      </c>
      <c r="N15" s="14">
        <v>1</v>
      </c>
      <c r="O15" s="404">
        <f>N15/M15</f>
        <v>6.25E-2</v>
      </c>
      <c r="P15" s="405" t="s">
        <v>842</v>
      </c>
    </row>
    <row r="16" spans="2:16" x14ac:dyDescent="0.25">
      <c r="J16" s="14" t="s">
        <v>801</v>
      </c>
      <c r="K16" s="354" t="s">
        <v>837</v>
      </c>
      <c r="L16" s="354" t="s">
        <v>831</v>
      </c>
      <c r="M16" s="404">
        <v>1000</v>
      </c>
      <c r="N16" s="14">
        <v>1</v>
      </c>
      <c r="O16" s="404">
        <f>N16*M16</f>
        <v>1000</v>
      </c>
      <c r="P16" s="405" t="s">
        <v>841</v>
      </c>
    </row>
    <row r="17" spans="10:16" x14ac:dyDescent="0.25">
      <c r="J17" s="14" t="s">
        <v>801</v>
      </c>
      <c r="K17" s="354" t="s">
        <v>838</v>
      </c>
      <c r="L17" s="354" t="s">
        <v>831</v>
      </c>
      <c r="M17" s="404">
        <v>25</v>
      </c>
      <c r="N17" s="14">
        <v>1</v>
      </c>
      <c r="O17" s="404">
        <f t="shared" ref="O17:O18" si="1">N17*M17</f>
        <v>25</v>
      </c>
      <c r="P17" s="405" t="s">
        <v>841</v>
      </c>
    </row>
    <row r="18" spans="10:16" x14ac:dyDescent="0.25">
      <c r="J18" s="14" t="s">
        <v>801</v>
      </c>
      <c r="K18" s="354" t="s">
        <v>839</v>
      </c>
      <c r="L18" s="354" t="s">
        <v>831</v>
      </c>
      <c r="M18" s="14">
        <v>100</v>
      </c>
      <c r="N18" s="14">
        <v>1</v>
      </c>
      <c r="O18" s="404">
        <f t="shared" si="1"/>
        <v>100</v>
      </c>
      <c r="P18" s="405" t="s">
        <v>841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T25"/>
  <sheetViews>
    <sheetView workbookViewId="0">
      <selection activeCell="K9" sqref="K9"/>
    </sheetView>
  </sheetViews>
  <sheetFormatPr baseColWidth="10" defaultRowHeight="15" x14ac:dyDescent="0.25"/>
  <cols>
    <col min="1" max="1" width="10.5703125" style="14" customWidth="1"/>
    <col min="2" max="2" width="12.140625" style="14" customWidth="1"/>
    <col min="3" max="3" width="11.42578125" style="14"/>
    <col min="4" max="4" width="12.140625" style="14" bestFit="1" customWidth="1"/>
    <col min="5" max="6" width="13.85546875" style="14" customWidth="1"/>
    <col min="7" max="7" width="4.7109375" style="14" customWidth="1"/>
    <col min="8" max="8" width="4.28515625" style="14" customWidth="1"/>
    <col min="9" max="9" width="4.140625" style="14" customWidth="1"/>
    <col min="10" max="10" width="12.85546875" style="14" customWidth="1"/>
    <col min="11" max="12" width="14.28515625" style="14" customWidth="1"/>
    <col min="13" max="13" width="12" style="14" customWidth="1"/>
    <col min="14" max="14" width="11.42578125" style="14" customWidth="1"/>
    <col min="15" max="16384" width="11.42578125" style="14"/>
  </cols>
  <sheetData>
    <row r="2" spans="1:20" x14ac:dyDescent="0.25">
      <c r="A2" s="1037" t="s">
        <v>776</v>
      </c>
      <c r="B2" s="1038"/>
      <c r="C2" s="1038"/>
      <c r="D2" s="1038"/>
      <c r="E2" s="1038"/>
      <c r="F2" s="382"/>
      <c r="G2" s="1051" t="s">
        <v>787</v>
      </c>
      <c r="H2" s="1051"/>
      <c r="I2" s="1051"/>
      <c r="J2" s="1051"/>
      <c r="K2" s="1051"/>
      <c r="L2" s="383"/>
      <c r="M2" s="1039" t="s">
        <v>786</v>
      </c>
      <c r="N2" s="1039"/>
      <c r="O2" s="1040"/>
    </row>
    <row r="3" spans="1:20" x14ac:dyDescent="0.25">
      <c r="A3" s="375" t="s">
        <v>278</v>
      </c>
      <c r="B3" s="376" t="s">
        <v>777</v>
      </c>
      <c r="C3" s="376" t="s">
        <v>211</v>
      </c>
      <c r="D3" s="376" t="s">
        <v>778</v>
      </c>
      <c r="E3" s="376" t="s">
        <v>230</v>
      </c>
      <c r="F3" s="377" t="s">
        <v>807</v>
      </c>
      <c r="G3" s="1049" t="s">
        <v>782</v>
      </c>
      <c r="H3" s="1049"/>
      <c r="I3" s="1049"/>
      <c r="J3" s="378" t="s">
        <v>737</v>
      </c>
      <c r="K3" s="379" t="s">
        <v>785</v>
      </c>
      <c r="L3" s="377" t="s">
        <v>807</v>
      </c>
      <c r="M3" s="380" t="s">
        <v>784</v>
      </c>
      <c r="N3" s="381" t="s">
        <v>783</v>
      </c>
      <c r="O3" s="377" t="s">
        <v>807</v>
      </c>
    </row>
    <row r="4" spans="1:20" x14ac:dyDescent="0.25">
      <c r="A4" s="362">
        <v>1</v>
      </c>
      <c r="B4" s="359" t="s">
        <v>779</v>
      </c>
      <c r="C4" s="363">
        <v>100</v>
      </c>
      <c r="D4" s="364">
        <v>10</v>
      </c>
      <c r="E4" s="364">
        <f>D4*C4</f>
        <v>1000</v>
      </c>
      <c r="F4" s="373">
        <f>E4/E7</f>
        <v>4.2553191489361701E-2</v>
      </c>
      <c r="G4" s="358">
        <v>50</v>
      </c>
      <c r="H4" s="358">
        <v>50</v>
      </c>
      <c r="I4" s="358">
        <v>50</v>
      </c>
      <c r="J4" s="355">
        <f>(I4*H4*G4)/1000000</f>
        <v>0.125</v>
      </c>
      <c r="K4" s="356">
        <f>J4*C4</f>
        <v>12.5</v>
      </c>
      <c r="L4" s="373">
        <f>K4/K7</f>
        <v>0.73551044424830825</v>
      </c>
      <c r="M4" s="365">
        <v>10</v>
      </c>
      <c r="N4" s="361">
        <f>M4*C4</f>
        <v>1000</v>
      </c>
      <c r="O4" s="373">
        <f>N4/N7</f>
        <v>0.76628352490421459</v>
      </c>
      <c r="P4" s="153">
        <f>L4*L9</f>
        <v>294.20417769932328</v>
      </c>
    </row>
    <row r="5" spans="1:20" x14ac:dyDescent="0.25">
      <c r="A5" s="362">
        <v>2</v>
      </c>
      <c r="B5" s="359" t="s">
        <v>780</v>
      </c>
      <c r="C5" s="363">
        <v>50</v>
      </c>
      <c r="D5" s="364">
        <v>200</v>
      </c>
      <c r="E5" s="364">
        <f>D5*C5</f>
        <v>10000</v>
      </c>
      <c r="F5" s="373">
        <f>E5/E7</f>
        <v>0.42553191489361702</v>
      </c>
      <c r="G5" s="358">
        <v>50</v>
      </c>
      <c r="H5" s="358">
        <v>70</v>
      </c>
      <c r="I5" s="358">
        <v>25</v>
      </c>
      <c r="J5" s="355">
        <f>(I5*H5*G5)/1000000</f>
        <v>8.7499999999999994E-2</v>
      </c>
      <c r="K5" s="356">
        <f>J5*C5</f>
        <v>4.375</v>
      </c>
      <c r="L5" s="373">
        <f>K5/K7</f>
        <v>0.25742865548690791</v>
      </c>
      <c r="M5" s="365">
        <v>6</v>
      </c>
      <c r="N5" s="361">
        <f>M5*C5</f>
        <v>300</v>
      </c>
      <c r="O5" s="373">
        <f>N5/N7</f>
        <v>0.22988505747126436</v>
      </c>
      <c r="P5" s="153">
        <f>L5*L9</f>
        <v>102.97146219476316</v>
      </c>
    </row>
    <row r="6" spans="1:20" x14ac:dyDescent="0.25">
      <c r="A6" s="362">
        <v>3</v>
      </c>
      <c r="B6" s="359" t="s">
        <v>781</v>
      </c>
      <c r="C6" s="363">
        <v>50</v>
      </c>
      <c r="D6" s="364">
        <v>250</v>
      </c>
      <c r="E6" s="364">
        <f>D6*C6</f>
        <v>12500</v>
      </c>
      <c r="F6" s="373">
        <f>E6/E7</f>
        <v>0.53191489361702127</v>
      </c>
      <c r="G6" s="358">
        <v>20</v>
      </c>
      <c r="H6" s="358">
        <v>12</v>
      </c>
      <c r="I6" s="358">
        <v>10</v>
      </c>
      <c r="J6" s="355">
        <f>(I6*H6*G6)/1000000</f>
        <v>2.3999999999999998E-3</v>
      </c>
      <c r="K6" s="356">
        <f>J6*C6</f>
        <v>0.12</v>
      </c>
      <c r="L6" s="373">
        <f>K6/K7</f>
        <v>7.0609002647837593E-3</v>
      </c>
      <c r="M6" s="365">
        <v>0.1</v>
      </c>
      <c r="N6" s="361">
        <f>M6*C6</f>
        <v>5</v>
      </c>
      <c r="O6" s="373">
        <f>N6/N7</f>
        <v>3.8314176245210726E-3</v>
      </c>
      <c r="P6" s="153">
        <f>L6*L9</f>
        <v>2.8243601059135037</v>
      </c>
    </row>
    <row r="7" spans="1:20" x14ac:dyDescent="0.25">
      <c r="A7" s="360"/>
      <c r="B7" s="360"/>
      <c r="C7" s="360"/>
      <c r="D7" s="368" t="s">
        <v>788</v>
      </c>
      <c r="E7" s="369">
        <f>SUM(E4:E6)</f>
        <v>23500</v>
      </c>
      <c r="F7" s="374">
        <f>SUM(F4:F6)</f>
        <v>1</v>
      </c>
      <c r="G7" s="360"/>
      <c r="H7" s="360"/>
      <c r="I7" s="360"/>
      <c r="J7" s="370" t="s">
        <v>789</v>
      </c>
      <c r="K7" s="371">
        <f>SUM(K4:K6)</f>
        <v>16.995000000000001</v>
      </c>
      <c r="L7" s="374">
        <f>SUM(L4:L6)</f>
        <v>0.99999999999999989</v>
      </c>
      <c r="M7" s="370" t="s">
        <v>790</v>
      </c>
      <c r="N7" s="372">
        <f>SUM(N4:N6)</f>
        <v>1305</v>
      </c>
      <c r="O7" s="374">
        <f>SUM(O4:O6)</f>
        <v>1</v>
      </c>
    </row>
    <row r="9" spans="1:20" x14ac:dyDescent="0.25">
      <c r="A9" s="357" t="s">
        <v>791</v>
      </c>
      <c r="B9" s="388">
        <f>E7</f>
        <v>23500</v>
      </c>
      <c r="K9" s="464">
        <v>15</v>
      </c>
      <c r="L9" s="465">
        <v>400</v>
      </c>
    </row>
    <row r="10" spans="1:20" x14ac:dyDescent="0.25">
      <c r="A10" s="3" t="s">
        <v>792</v>
      </c>
      <c r="B10" s="385">
        <f>B9*0.01</f>
        <v>235</v>
      </c>
    </row>
    <row r="11" spans="1:20" x14ac:dyDescent="0.25">
      <c r="A11" s="386" t="s">
        <v>793</v>
      </c>
      <c r="B11" s="387">
        <v>8000</v>
      </c>
    </row>
    <row r="13" spans="1:20" ht="17.25" customHeight="1" x14ac:dyDescent="0.25">
      <c r="A13" s="1043" t="s">
        <v>794</v>
      </c>
      <c r="B13" s="1042" t="s">
        <v>792</v>
      </c>
      <c r="C13" s="1041" t="s">
        <v>793</v>
      </c>
      <c r="D13" s="1041"/>
      <c r="E13" s="1041"/>
      <c r="F13" s="1046" t="s">
        <v>652</v>
      </c>
      <c r="G13" s="1047" t="s">
        <v>799</v>
      </c>
      <c r="H13" s="1047"/>
      <c r="I13" s="1047"/>
      <c r="J13" s="1048" t="s">
        <v>800</v>
      </c>
      <c r="K13" s="1048"/>
      <c r="L13" s="1048"/>
      <c r="M13" s="1044" t="s">
        <v>803</v>
      </c>
      <c r="N13" s="1044"/>
      <c r="O13" s="1045" t="s">
        <v>806</v>
      </c>
      <c r="P13" s="1045"/>
      <c r="Q13" s="1045"/>
      <c r="R13" s="809" t="s">
        <v>813</v>
      </c>
      <c r="S13" s="809"/>
      <c r="T13" s="809"/>
    </row>
    <row r="14" spans="1:20" x14ac:dyDescent="0.25">
      <c r="A14" s="1043"/>
      <c r="B14" s="1042"/>
      <c r="C14" s="389" t="s">
        <v>787</v>
      </c>
      <c r="D14" s="389" t="s">
        <v>801</v>
      </c>
      <c r="E14" s="389" t="s">
        <v>802</v>
      </c>
      <c r="F14" s="1046"/>
      <c r="G14" s="1047"/>
      <c r="H14" s="1047"/>
      <c r="I14" s="1047"/>
      <c r="J14" s="390" t="s">
        <v>787</v>
      </c>
      <c r="K14" s="390" t="s">
        <v>801</v>
      </c>
      <c r="L14" s="390" t="s">
        <v>802</v>
      </c>
      <c r="M14" s="393" t="s">
        <v>804</v>
      </c>
      <c r="N14" s="393" t="s">
        <v>805</v>
      </c>
      <c r="O14" s="394" t="s">
        <v>787</v>
      </c>
      <c r="P14" s="394" t="s">
        <v>801</v>
      </c>
      <c r="Q14" s="394" t="s">
        <v>802</v>
      </c>
      <c r="R14" s="397" t="s">
        <v>787</v>
      </c>
      <c r="S14" s="397" t="s">
        <v>801</v>
      </c>
      <c r="T14" s="397" t="s">
        <v>802</v>
      </c>
    </row>
    <row r="15" spans="1:20" x14ac:dyDescent="0.25">
      <c r="A15" s="14" t="s">
        <v>795</v>
      </c>
      <c r="B15" s="154">
        <f>B10*F4</f>
        <v>10</v>
      </c>
      <c r="C15" s="154">
        <f>B11*L4</f>
        <v>5884.0835539864656</v>
      </c>
      <c r="D15" s="153">
        <f>TRANSORTE*O4</f>
        <v>6130.2681992337166</v>
      </c>
      <c r="E15" s="153">
        <f>PEDIDO*F4</f>
        <v>1000</v>
      </c>
      <c r="F15" s="395">
        <f>E4</f>
        <v>1000</v>
      </c>
      <c r="G15" s="396"/>
      <c r="H15" s="396"/>
      <c r="I15" s="392">
        <f>C4</f>
        <v>100</v>
      </c>
      <c r="J15" s="153">
        <f>(B15+C15+F15)/I15</f>
        <v>68.940835539864651</v>
      </c>
      <c r="K15" s="153">
        <f>(B15+D15+F15)/I15</f>
        <v>71.402681992337165</v>
      </c>
      <c r="L15" s="153">
        <f>(B15+E15+F15)/I15</f>
        <v>20.100000000000001</v>
      </c>
      <c r="M15" s="391">
        <v>0.05</v>
      </c>
      <c r="N15" s="154">
        <f>M15*L15</f>
        <v>1.0050000000000001</v>
      </c>
      <c r="O15" s="154">
        <f>N15+J15</f>
        <v>69.945835539864646</v>
      </c>
      <c r="P15" s="154">
        <f>N15+K15</f>
        <v>72.40768199233716</v>
      </c>
      <c r="Q15" s="154">
        <f>N15+L15</f>
        <v>21.105</v>
      </c>
      <c r="R15" s="154">
        <f>O15*I15</f>
        <v>6994.5835539864647</v>
      </c>
      <c r="S15" s="154">
        <f>P15*I15</f>
        <v>7240.7681992337157</v>
      </c>
      <c r="T15" s="154">
        <f>Q15*I15</f>
        <v>2110.5</v>
      </c>
    </row>
    <row r="16" spans="1:20" x14ac:dyDescent="0.25">
      <c r="A16" s="14" t="s">
        <v>796</v>
      </c>
      <c r="B16" s="154">
        <f>B10*F5</f>
        <v>100</v>
      </c>
      <c r="C16" s="154">
        <f>B11*L5</f>
        <v>2059.4292438952634</v>
      </c>
      <c r="D16" s="153">
        <f>TRANSORTE*O5</f>
        <v>1839.0804597701149</v>
      </c>
      <c r="E16" s="153">
        <f>PEDIDO*F5</f>
        <v>10000</v>
      </c>
      <c r="F16" s="395">
        <f>E5</f>
        <v>10000</v>
      </c>
      <c r="G16" s="396"/>
      <c r="H16" s="396"/>
      <c r="I16" s="392">
        <f>C5</f>
        <v>50</v>
      </c>
      <c r="J16" s="153">
        <f>(B16+C16+F16)/I16</f>
        <v>243.18858487790527</v>
      </c>
      <c r="K16" s="153">
        <f>(B16+D16+F16)/I16</f>
        <v>238.7816091954023</v>
      </c>
      <c r="L16" s="153">
        <f>(B16+E16+F16)/I16</f>
        <v>402</v>
      </c>
      <c r="M16" s="391">
        <v>0.05</v>
      </c>
      <c r="N16" s="154">
        <f>M16*L16</f>
        <v>20.100000000000001</v>
      </c>
      <c r="O16" s="154">
        <f>N16+J16</f>
        <v>263.28858487790529</v>
      </c>
      <c r="P16" s="154">
        <f>N16+K16</f>
        <v>258.88160919540229</v>
      </c>
      <c r="Q16" s="154">
        <f>N16+L16</f>
        <v>422.1</v>
      </c>
      <c r="R16" s="154">
        <f>O16*I16</f>
        <v>13164.429243895265</v>
      </c>
      <c r="S16" s="154">
        <f>P16*I16</f>
        <v>12944.080459770115</v>
      </c>
      <c r="T16" s="154">
        <f>Q16*I16</f>
        <v>21105</v>
      </c>
    </row>
    <row r="17" spans="1:20" x14ac:dyDescent="0.25">
      <c r="A17" s="14" t="s">
        <v>797</v>
      </c>
      <c r="B17" s="154">
        <f>B10*F6</f>
        <v>125</v>
      </c>
      <c r="C17" s="154">
        <f>B11*L6</f>
        <v>56.487202118270076</v>
      </c>
      <c r="D17" s="153">
        <f>TRANSORTE*O6</f>
        <v>30.651340996168582</v>
      </c>
      <c r="E17" s="153">
        <f>PEDIDO*F6</f>
        <v>12500</v>
      </c>
      <c r="F17" s="395">
        <f>E6</f>
        <v>12500</v>
      </c>
      <c r="G17" s="396"/>
      <c r="H17" s="396"/>
      <c r="I17" s="392">
        <f>C6</f>
        <v>50</v>
      </c>
      <c r="J17" s="153">
        <f>(B17+C17+F17)/I17</f>
        <v>253.62974404236542</v>
      </c>
      <c r="K17" s="153">
        <f>(B17+D17+F17)/I17</f>
        <v>253.11302681992336</v>
      </c>
      <c r="L17" s="153">
        <f>(B17+E17+F17)/I17</f>
        <v>502.5</v>
      </c>
      <c r="M17" s="391">
        <v>0.05</v>
      </c>
      <c r="N17" s="154">
        <f>M17*L17</f>
        <v>25.125</v>
      </c>
      <c r="O17" s="154">
        <f>N17+J17</f>
        <v>278.75474404236542</v>
      </c>
      <c r="P17" s="154">
        <f>N17+K17</f>
        <v>278.23802681992333</v>
      </c>
      <c r="Q17" s="154">
        <f>N17+L17</f>
        <v>527.625</v>
      </c>
      <c r="R17" s="154">
        <f>O17*I17</f>
        <v>13937.737202118271</v>
      </c>
      <c r="S17" s="154">
        <f>P17*I17</f>
        <v>13911.901340996166</v>
      </c>
      <c r="T17" s="154">
        <f>Q17*I17</f>
        <v>26381.25</v>
      </c>
    </row>
    <row r="18" spans="1:20" x14ac:dyDescent="0.25">
      <c r="A18" s="366" t="s">
        <v>798</v>
      </c>
      <c r="B18" s="367">
        <f>SUM(B15:B17)</f>
        <v>235</v>
      </c>
      <c r="C18" s="367">
        <f>SUM(C15:C17)</f>
        <v>7999.9999999999991</v>
      </c>
      <c r="D18" s="367">
        <f>SUM(D15:D17)</f>
        <v>8000.0000000000009</v>
      </c>
      <c r="E18" s="384">
        <f>SUM(E15:E17)</f>
        <v>23500</v>
      </c>
      <c r="J18" s="154"/>
      <c r="R18" s="154"/>
      <c r="S18" s="154"/>
      <c r="T18" s="154"/>
    </row>
    <row r="21" spans="1:20" x14ac:dyDescent="0.25">
      <c r="A21" s="14" t="s">
        <v>811</v>
      </c>
    </row>
    <row r="22" spans="1:20" x14ac:dyDescent="0.25">
      <c r="A22" s="14" t="s">
        <v>609</v>
      </c>
      <c r="B22" s="14" t="s">
        <v>808</v>
      </c>
      <c r="C22" s="315" t="s">
        <v>814</v>
      </c>
      <c r="D22" s="315" t="s">
        <v>449</v>
      </c>
      <c r="E22" s="315"/>
      <c r="F22" s="315"/>
    </row>
    <row r="23" spans="1:20" x14ac:dyDescent="0.25">
      <c r="A23" s="14" t="s">
        <v>809</v>
      </c>
      <c r="B23" s="14" t="s">
        <v>802</v>
      </c>
      <c r="C23" s="315" t="s">
        <v>804</v>
      </c>
      <c r="D23" s="391">
        <v>0.05</v>
      </c>
      <c r="E23" s="182"/>
      <c r="F23" s="315"/>
    </row>
    <row r="24" spans="1:20" x14ac:dyDescent="0.25">
      <c r="A24" s="14" t="s">
        <v>810</v>
      </c>
      <c r="B24" s="14" t="s">
        <v>787</v>
      </c>
      <c r="C24" s="315" t="s">
        <v>372</v>
      </c>
      <c r="D24" s="182">
        <v>2000</v>
      </c>
      <c r="E24" s="182"/>
      <c r="F24" s="315"/>
    </row>
    <row r="25" spans="1:20" x14ac:dyDescent="0.25">
      <c r="A25" s="14" t="s">
        <v>812</v>
      </c>
      <c r="B25" s="14" t="s">
        <v>802</v>
      </c>
      <c r="C25" s="315" t="s">
        <v>804</v>
      </c>
      <c r="D25" s="391">
        <v>0.12</v>
      </c>
      <c r="E25" s="182"/>
      <c r="F25" s="315"/>
      <c r="I25" s="1050">
        <f>12500*0.12</f>
        <v>1500</v>
      </c>
      <c r="J25" s="1050"/>
    </row>
  </sheetData>
  <mergeCells count="14">
    <mergeCell ref="R13:T13"/>
    <mergeCell ref="J13:L13"/>
    <mergeCell ref="G3:I3"/>
    <mergeCell ref="I25:J25"/>
    <mergeCell ref="G2:K2"/>
    <mergeCell ref="A2:E2"/>
    <mergeCell ref="M2:O2"/>
    <mergeCell ref="C13:E13"/>
    <mergeCell ref="B13:B14"/>
    <mergeCell ref="A13:A14"/>
    <mergeCell ref="M13:N13"/>
    <mergeCell ref="O13:Q13"/>
    <mergeCell ref="F13:F14"/>
    <mergeCell ref="G13:I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35"/>
  <sheetViews>
    <sheetView zoomScale="90" zoomScaleNormal="90" workbookViewId="0">
      <selection activeCell="B2" sqref="B2:H31"/>
    </sheetView>
  </sheetViews>
  <sheetFormatPr baseColWidth="10" defaultRowHeight="15" x14ac:dyDescent="0.25"/>
  <cols>
    <col min="1" max="1" width="11.42578125" style="187"/>
    <col min="2" max="2" width="11.42578125" style="298"/>
    <col min="3" max="3" width="11.42578125" style="187"/>
    <col min="4" max="4" width="45.5703125" style="187" bestFit="1" customWidth="1"/>
    <col min="5" max="5" width="0.85546875" customWidth="1"/>
    <col min="6" max="6" width="12.140625" style="187" bestFit="1" customWidth="1"/>
    <col min="7" max="8" width="11.85546875" style="187" bestFit="1" customWidth="1"/>
    <col min="9" max="16384" width="11.42578125" style="187"/>
  </cols>
  <sheetData>
    <row r="2" spans="1:11" x14ac:dyDescent="0.25">
      <c r="A2" s="196"/>
      <c r="B2" s="306" t="s">
        <v>280</v>
      </c>
      <c r="C2" s="307"/>
      <c r="D2" s="307"/>
      <c r="E2" s="307"/>
      <c r="F2" s="307"/>
      <c r="G2" s="307"/>
      <c r="H2" s="307"/>
      <c r="I2" s="196"/>
    </row>
    <row r="3" spans="1:11" x14ac:dyDescent="0.25">
      <c r="B3" s="1052" t="s">
        <v>610</v>
      </c>
      <c r="C3" s="1054" t="s">
        <v>439</v>
      </c>
      <c r="D3" s="1054" t="s">
        <v>609</v>
      </c>
      <c r="F3" s="1054" t="s">
        <v>611</v>
      </c>
      <c r="G3" s="1054" t="s">
        <v>612</v>
      </c>
      <c r="H3" s="1054" t="s">
        <v>374</v>
      </c>
    </row>
    <row r="4" spans="1:11" x14ac:dyDescent="0.25">
      <c r="B4" s="1053"/>
      <c r="C4" s="823"/>
      <c r="D4" s="823"/>
      <c r="E4" s="187"/>
      <c r="F4" s="823"/>
      <c r="G4" s="823"/>
      <c r="H4" s="823"/>
    </row>
    <row r="5" spans="1:11" x14ac:dyDescent="0.25">
      <c r="B5" s="302">
        <v>1000</v>
      </c>
      <c r="C5" s="299" t="s">
        <v>555</v>
      </c>
      <c r="D5" s="299" t="s">
        <v>556</v>
      </c>
      <c r="E5" s="300"/>
      <c r="F5" s="301">
        <f>SUM(F6:F16)</f>
        <v>72200</v>
      </c>
      <c r="G5" s="301">
        <f>SUM(G6:G16)</f>
        <v>18027</v>
      </c>
      <c r="H5" s="301">
        <f>SUM(H6:H16)</f>
        <v>54173</v>
      </c>
    </row>
    <row r="6" spans="1:11" x14ac:dyDescent="0.25">
      <c r="B6" s="303">
        <v>1001</v>
      </c>
      <c r="C6" s="296" t="s">
        <v>557</v>
      </c>
      <c r="D6" s="296" t="s">
        <v>558</v>
      </c>
      <c r="E6" s="187"/>
      <c r="F6" s="297">
        <v>60000</v>
      </c>
      <c r="G6" s="297">
        <v>12560</v>
      </c>
      <c r="H6" s="297">
        <f>F6-G6</f>
        <v>47440</v>
      </c>
    </row>
    <row r="7" spans="1:11" x14ac:dyDescent="0.25">
      <c r="B7" s="303">
        <v>1002</v>
      </c>
      <c r="C7" s="296" t="s">
        <v>559</v>
      </c>
      <c r="D7" s="296" t="s">
        <v>560</v>
      </c>
      <c r="E7" s="187"/>
      <c r="F7" s="297">
        <v>0</v>
      </c>
      <c r="G7" s="297">
        <v>0</v>
      </c>
      <c r="H7" s="297">
        <f t="shared" ref="H7:H16" si="0">F7-G7</f>
        <v>0</v>
      </c>
    </row>
    <row r="8" spans="1:11" x14ac:dyDescent="0.25">
      <c r="B8" s="303">
        <v>1003</v>
      </c>
      <c r="C8" s="296" t="s">
        <v>561</v>
      </c>
      <c r="D8" s="296" t="s">
        <v>562</v>
      </c>
      <c r="E8" s="187"/>
      <c r="F8" s="297">
        <v>0</v>
      </c>
      <c r="G8" s="297">
        <v>0</v>
      </c>
      <c r="H8" s="297">
        <f t="shared" si="0"/>
        <v>0</v>
      </c>
    </row>
    <row r="9" spans="1:11" x14ac:dyDescent="0.25">
      <c r="B9" s="303">
        <v>1004</v>
      </c>
      <c r="C9" s="296" t="s">
        <v>563</v>
      </c>
      <c r="D9" s="296" t="s">
        <v>564</v>
      </c>
      <c r="E9" s="187"/>
      <c r="F9" s="297">
        <v>1200</v>
      </c>
      <c r="G9" s="297">
        <v>467</v>
      </c>
      <c r="H9" s="297">
        <f t="shared" si="0"/>
        <v>733</v>
      </c>
    </row>
    <row r="10" spans="1:11" x14ac:dyDescent="0.25">
      <c r="B10" s="303">
        <v>1005</v>
      </c>
      <c r="C10" s="296" t="s">
        <v>565</v>
      </c>
      <c r="D10" s="296" t="s">
        <v>566</v>
      </c>
      <c r="E10" s="187"/>
      <c r="F10" s="297">
        <v>2000</v>
      </c>
      <c r="G10" s="297">
        <v>1000</v>
      </c>
      <c r="H10" s="297">
        <f t="shared" si="0"/>
        <v>1000</v>
      </c>
      <c r="K10" s="187" t="s">
        <v>627</v>
      </c>
    </row>
    <row r="11" spans="1:11" x14ac:dyDescent="0.25">
      <c r="B11" s="303">
        <v>1006</v>
      </c>
      <c r="C11" s="296" t="s">
        <v>567</v>
      </c>
      <c r="D11" s="296" t="s">
        <v>568</v>
      </c>
      <c r="E11" s="187"/>
      <c r="F11" s="297">
        <v>0</v>
      </c>
      <c r="G11" s="297">
        <v>0</v>
      </c>
      <c r="H11" s="297">
        <f t="shared" si="0"/>
        <v>0</v>
      </c>
    </row>
    <row r="12" spans="1:11" x14ac:dyDescent="0.25">
      <c r="B12" s="303">
        <v>1007</v>
      </c>
      <c r="C12" s="296" t="s">
        <v>569</v>
      </c>
      <c r="D12" s="296" t="s">
        <v>570</v>
      </c>
      <c r="E12" s="187"/>
      <c r="F12" s="297">
        <v>0</v>
      </c>
      <c r="G12" s="297">
        <v>0</v>
      </c>
      <c r="H12" s="297">
        <f t="shared" si="0"/>
        <v>0</v>
      </c>
    </row>
    <row r="13" spans="1:11" x14ac:dyDescent="0.25">
      <c r="B13" s="303">
        <v>1008</v>
      </c>
      <c r="C13" s="296" t="s">
        <v>571</v>
      </c>
      <c r="D13" s="296" t="s">
        <v>572</v>
      </c>
      <c r="E13" s="187"/>
      <c r="F13" s="297">
        <v>5000</v>
      </c>
      <c r="G13" s="297">
        <v>0</v>
      </c>
      <c r="H13" s="297">
        <f t="shared" si="0"/>
        <v>5000</v>
      </c>
    </row>
    <row r="14" spans="1:11" x14ac:dyDescent="0.25">
      <c r="B14" s="303">
        <v>1009</v>
      </c>
      <c r="C14" s="296" t="s">
        <v>573</v>
      </c>
      <c r="D14" s="296" t="s">
        <v>574</v>
      </c>
      <c r="E14" s="187"/>
      <c r="F14" s="297">
        <v>4000</v>
      </c>
      <c r="G14" s="297">
        <v>4000</v>
      </c>
      <c r="H14" s="297">
        <f t="shared" si="0"/>
        <v>0</v>
      </c>
    </row>
    <row r="15" spans="1:11" x14ac:dyDescent="0.25">
      <c r="B15" s="303">
        <v>1010</v>
      </c>
      <c r="C15" s="296" t="s">
        <v>575</v>
      </c>
      <c r="D15" s="296" t="s">
        <v>576</v>
      </c>
      <c r="E15" s="187"/>
      <c r="F15" s="297">
        <v>0</v>
      </c>
      <c r="G15" s="297"/>
      <c r="H15" s="297">
        <f t="shared" si="0"/>
        <v>0</v>
      </c>
    </row>
    <row r="16" spans="1:11" x14ac:dyDescent="0.25">
      <c r="B16" s="303">
        <v>1011</v>
      </c>
      <c r="C16" s="296" t="s">
        <v>577</v>
      </c>
      <c r="D16" s="296" t="s">
        <v>578</v>
      </c>
      <c r="E16" s="187"/>
      <c r="F16" s="297">
        <v>0</v>
      </c>
      <c r="G16" s="297"/>
      <c r="H16" s="297">
        <f t="shared" si="0"/>
        <v>0</v>
      </c>
    </row>
    <row r="17" spans="2:8" x14ac:dyDescent="0.25">
      <c r="B17" s="302">
        <v>2000</v>
      </c>
      <c r="C17" s="299" t="s">
        <v>579</v>
      </c>
      <c r="D17" s="299" t="s">
        <v>580</v>
      </c>
      <c r="E17" s="300"/>
      <c r="F17" s="301"/>
      <c r="G17" s="301"/>
      <c r="H17" s="301"/>
    </row>
    <row r="18" spans="2:8" x14ac:dyDescent="0.25">
      <c r="B18" s="303" t="s">
        <v>613</v>
      </c>
      <c r="C18" s="296" t="s">
        <v>581</v>
      </c>
      <c r="D18" s="296" t="s">
        <v>582</v>
      </c>
      <c r="E18" s="187"/>
      <c r="F18" s="297"/>
      <c r="G18" s="297"/>
      <c r="H18" s="297"/>
    </row>
    <row r="19" spans="2:8" x14ac:dyDescent="0.25">
      <c r="B19" s="303" t="s">
        <v>614</v>
      </c>
      <c r="C19" s="296" t="s">
        <v>583</v>
      </c>
      <c r="D19" s="296" t="s">
        <v>584</v>
      </c>
      <c r="E19" s="187"/>
      <c r="F19" s="297"/>
      <c r="G19" s="297"/>
      <c r="H19" s="297"/>
    </row>
    <row r="20" spans="2:8" x14ac:dyDescent="0.25">
      <c r="B20" s="303" t="s">
        <v>615</v>
      </c>
      <c r="C20" s="296" t="s">
        <v>585</v>
      </c>
      <c r="D20" s="296" t="s">
        <v>586</v>
      </c>
      <c r="E20" s="187"/>
      <c r="F20" s="297"/>
      <c r="G20" s="297"/>
      <c r="H20" s="297"/>
    </row>
    <row r="21" spans="2:8" x14ac:dyDescent="0.25">
      <c r="B21" s="303" t="s">
        <v>619</v>
      </c>
      <c r="C21" s="296" t="s">
        <v>587</v>
      </c>
      <c r="D21" s="296" t="s">
        <v>588</v>
      </c>
      <c r="E21" s="187"/>
      <c r="F21" s="297"/>
      <c r="G21" s="297"/>
      <c r="H21" s="297"/>
    </row>
    <row r="22" spans="2:8" x14ac:dyDescent="0.25">
      <c r="B22" s="303" t="s">
        <v>616</v>
      </c>
      <c r="C22" s="296" t="s">
        <v>589</v>
      </c>
      <c r="D22" s="296" t="s">
        <v>590</v>
      </c>
      <c r="E22" s="187"/>
      <c r="F22" s="297"/>
      <c r="G22" s="297"/>
      <c r="H22" s="297"/>
    </row>
    <row r="23" spans="2:8" x14ac:dyDescent="0.25">
      <c r="B23" s="303" t="s">
        <v>617</v>
      </c>
      <c r="C23" s="296" t="s">
        <v>591</v>
      </c>
      <c r="D23" s="296" t="s">
        <v>592</v>
      </c>
      <c r="E23" s="187"/>
      <c r="F23" s="297"/>
      <c r="G23" s="297"/>
      <c r="H23" s="297"/>
    </row>
    <row r="24" spans="2:8" x14ac:dyDescent="0.25">
      <c r="B24" s="303" t="s">
        <v>618</v>
      </c>
      <c r="C24" s="296" t="s">
        <v>593</v>
      </c>
      <c r="D24" s="296" t="s">
        <v>594</v>
      </c>
      <c r="E24" s="187"/>
      <c r="F24" s="297"/>
      <c r="G24" s="297"/>
      <c r="H24" s="297"/>
    </row>
    <row r="25" spans="2:8" x14ac:dyDescent="0.25">
      <c r="B25" s="303" t="s">
        <v>620</v>
      </c>
      <c r="C25" s="296" t="s">
        <v>595</v>
      </c>
      <c r="D25" s="296" t="s">
        <v>596</v>
      </c>
      <c r="E25" s="187"/>
      <c r="F25" s="297"/>
      <c r="G25" s="297"/>
      <c r="H25" s="297"/>
    </row>
    <row r="26" spans="2:8" x14ac:dyDescent="0.25">
      <c r="B26" s="303" t="s">
        <v>621</v>
      </c>
      <c r="C26" s="296" t="s">
        <v>597</v>
      </c>
      <c r="D26" s="296" t="s">
        <v>598</v>
      </c>
      <c r="E26" s="187"/>
      <c r="F26" s="297"/>
      <c r="G26" s="297"/>
      <c r="H26" s="297"/>
    </row>
    <row r="27" spans="2:8" x14ac:dyDescent="0.25">
      <c r="B27" s="303" t="s">
        <v>622</v>
      </c>
      <c r="C27" s="296" t="s">
        <v>599</v>
      </c>
      <c r="D27" s="296" t="s">
        <v>600</v>
      </c>
      <c r="E27" s="187"/>
      <c r="F27" s="297"/>
      <c r="G27" s="297"/>
      <c r="H27" s="297"/>
    </row>
    <row r="28" spans="2:8" x14ac:dyDescent="0.25">
      <c r="B28" s="303" t="s">
        <v>623</v>
      </c>
      <c r="C28" s="296" t="s">
        <v>601</v>
      </c>
      <c r="D28" s="296" t="s">
        <v>602</v>
      </c>
      <c r="E28" s="187"/>
      <c r="F28" s="297"/>
      <c r="G28" s="297"/>
      <c r="H28" s="297"/>
    </row>
    <row r="29" spans="2:8" x14ac:dyDescent="0.25">
      <c r="B29" s="303" t="s">
        <v>624</v>
      </c>
      <c r="C29" s="296" t="s">
        <v>603</v>
      </c>
      <c r="D29" s="296" t="s">
        <v>604</v>
      </c>
      <c r="E29" s="187"/>
      <c r="F29" s="297"/>
      <c r="G29" s="297"/>
      <c r="H29" s="297"/>
    </row>
    <row r="30" spans="2:8" x14ac:dyDescent="0.25">
      <c r="B30" s="303" t="s">
        <v>625</v>
      </c>
      <c r="C30" s="296" t="s">
        <v>605</v>
      </c>
      <c r="D30" s="296" t="s">
        <v>606</v>
      </c>
      <c r="E30" s="187"/>
      <c r="F30" s="297"/>
      <c r="G30" s="297"/>
      <c r="H30" s="297"/>
    </row>
    <row r="31" spans="2:8" x14ac:dyDescent="0.25">
      <c r="B31" s="303" t="s">
        <v>626</v>
      </c>
      <c r="C31" s="296" t="s">
        <v>607</v>
      </c>
      <c r="D31" s="296" t="s">
        <v>608</v>
      </c>
      <c r="E31" s="187"/>
      <c r="F31" s="297"/>
      <c r="G31" s="297"/>
      <c r="H31" s="297"/>
    </row>
    <row r="32" spans="2:8" x14ac:dyDescent="0.25">
      <c r="E32" s="187"/>
    </row>
    <row r="33" spans="5:5" x14ac:dyDescent="0.25">
      <c r="E33" s="187"/>
    </row>
    <row r="34" spans="5:5" x14ac:dyDescent="0.25">
      <c r="E34" s="187"/>
    </row>
    <row r="35" spans="5:5" x14ac:dyDescent="0.25">
      <c r="E35" s="187"/>
    </row>
  </sheetData>
  <mergeCells count="6">
    <mergeCell ref="B3:B4"/>
    <mergeCell ref="F3:F4"/>
    <mergeCell ref="G3:G4"/>
    <mergeCell ref="H3:H4"/>
    <mergeCell ref="C3:C4"/>
    <mergeCell ref="D3:D4"/>
  </mergeCells>
  <pageMargins left="0.7" right="0.7" top="0.75" bottom="0.75" header="0.3" footer="0.3"/>
  <ignoredErrors>
    <ignoredError sqref="B18 B19:B3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26"/>
  <sheetViews>
    <sheetView zoomScale="96" zoomScaleNormal="96" workbookViewId="0">
      <selection activeCell="J15" sqref="J15"/>
    </sheetView>
  </sheetViews>
  <sheetFormatPr baseColWidth="10" defaultRowHeight="15" x14ac:dyDescent="0.25"/>
  <cols>
    <col min="1" max="1" width="3.7109375" style="14" customWidth="1"/>
    <col min="2" max="2" width="11.42578125" style="14"/>
    <col min="3" max="3" width="14" style="14" bestFit="1" customWidth="1"/>
    <col min="4" max="5" width="11.42578125" style="14"/>
    <col min="6" max="6" width="14.7109375" style="14" bestFit="1" customWidth="1"/>
    <col min="7" max="16384" width="11.42578125" style="14"/>
  </cols>
  <sheetData>
    <row r="3" spans="2:10" x14ac:dyDescent="0.25">
      <c r="B3" s="329" t="s">
        <v>683</v>
      </c>
      <c r="C3" s="329" t="s">
        <v>684</v>
      </c>
      <c r="D3" s="329" t="s">
        <v>685</v>
      </c>
    </row>
    <row r="4" spans="2:10" x14ac:dyDescent="0.25">
      <c r="B4" s="326">
        <v>15000</v>
      </c>
      <c r="C4" s="326">
        <v>250</v>
      </c>
      <c r="D4" s="330">
        <f>B4/C4</f>
        <v>60</v>
      </c>
    </row>
    <row r="8" spans="2:10" ht="30" x14ac:dyDescent="0.25">
      <c r="B8" s="325" t="s">
        <v>609</v>
      </c>
      <c r="C8" s="325" t="s">
        <v>672</v>
      </c>
      <c r="D8" s="325" t="s">
        <v>671</v>
      </c>
      <c r="E8" s="325" t="s">
        <v>676</v>
      </c>
      <c r="F8" s="325" t="s">
        <v>673</v>
      </c>
      <c r="G8" s="325" t="s">
        <v>230</v>
      </c>
      <c r="H8" s="325" t="s">
        <v>680</v>
      </c>
      <c r="I8" s="325" t="s">
        <v>681</v>
      </c>
      <c r="J8" s="325" t="s">
        <v>682</v>
      </c>
    </row>
    <row r="9" spans="2:10" x14ac:dyDescent="0.25">
      <c r="B9" s="150" t="s">
        <v>674</v>
      </c>
      <c r="C9" s="326">
        <v>4000</v>
      </c>
      <c r="D9" s="326">
        <v>2</v>
      </c>
      <c r="E9" s="326">
        <f>D9*C9</f>
        <v>8000</v>
      </c>
      <c r="F9" s="326">
        <v>4</v>
      </c>
      <c r="G9" s="326">
        <f>F9*E9</f>
        <v>32000</v>
      </c>
      <c r="H9" s="327">
        <v>20</v>
      </c>
      <c r="I9" s="327">
        <f>H9*D9</f>
        <v>40</v>
      </c>
      <c r="J9" s="327">
        <f>I9*F9</f>
        <v>160</v>
      </c>
    </row>
    <row r="10" spans="2:10" x14ac:dyDescent="0.25">
      <c r="B10" s="150" t="s">
        <v>675</v>
      </c>
      <c r="C10" s="326">
        <v>4000</v>
      </c>
      <c r="D10" s="326">
        <v>2</v>
      </c>
      <c r="E10" s="326">
        <f>D10*C10</f>
        <v>8000</v>
      </c>
      <c r="F10" s="326">
        <v>4</v>
      </c>
      <c r="G10" s="326">
        <f>F10*E10</f>
        <v>32000</v>
      </c>
      <c r="H10" s="327">
        <v>20</v>
      </c>
      <c r="I10" s="327">
        <f>H10*D10</f>
        <v>40</v>
      </c>
      <c r="J10" s="327">
        <f>I10*F10</f>
        <v>160</v>
      </c>
    </row>
    <row r="11" spans="2:10" x14ac:dyDescent="0.25">
      <c r="B11" s="150" t="s">
        <v>677</v>
      </c>
      <c r="C11" s="326">
        <v>1500</v>
      </c>
      <c r="D11" s="326">
        <v>1</v>
      </c>
      <c r="E11" s="326">
        <f>D11*C11</f>
        <v>1500</v>
      </c>
      <c r="F11" s="326">
        <v>1</v>
      </c>
      <c r="G11" s="326">
        <f>F11*E11</f>
        <v>1500</v>
      </c>
      <c r="H11" s="327">
        <v>20</v>
      </c>
      <c r="I11" s="327">
        <f>H11*D11</f>
        <v>20</v>
      </c>
      <c r="J11" s="327">
        <f>I11*F11</f>
        <v>20</v>
      </c>
    </row>
    <row r="12" spans="2:10" x14ac:dyDescent="0.25">
      <c r="B12" s="150" t="s">
        <v>678</v>
      </c>
      <c r="C12" s="326">
        <v>20</v>
      </c>
      <c r="D12" s="326">
        <v>1</v>
      </c>
      <c r="E12" s="150">
        <v>20</v>
      </c>
      <c r="F12" s="326">
        <v>3</v>
      </c>
      <c r="G12" s="326">
        <f>F12*E12</f>
        <v>60</v>
      </c>
      <c r="H12" s="327">
        <v>20</v>
      </c>
      <c r="I12" s="327">
        <f>H12*D12</f>
        <v>20</v>
      </c>
      <c r="J12" s="327">
        <f>I12*F12</f>
        <v>60</v>
      </c>
    </row>
    <row r="13" spans="2:10" x14ac:dyDescent="0.25">
      <c r="B13" s="150" t="s">
        <v>679</v>
      </c>
      <c r="C13" s="326">
        <v>20</v>
      </c>
      <c r="D13" s="326">
        <v>1</v>
      </c>
      <c r="E13" s="150">
        <v>20</v>
      </c>
      <c r="F13" s="326">
        <v>3</v>
      </c>
      <c r="G13" s="326">
        <f>F13*E13</f>
        <v>60</v>
      </c>
      <c r="H13" s="327">
        <v>20</v>
      </c>
      <c r="I13" s="327">
        <f>H13*D13</f>
        <v>20</v>
      </c>
      <c r="J13" s="327">
        <f>I13*F13</f>
        <v>60</v>
      </c>
    </row>
    <row r="15" spans="2:10" x14ac:dyDescent="0.25">
      <c r="J15" s="328">
        <f>SUM(J9:J14)</f>
        <v>460</v>
      </c>
    </row>
    <row r="17" spans="2:10" x14ac:dyDescent="0.25">
      <c r="J17" s="163">
        <v>30000</v>
      </c>
    </row>
    <row r="18" spans="2:10" x14ac:dyDescent="0.25">
      <c r="J18" s="153">
        <v>0.05</v>
      </c>
    </row>
    <row r="19" spans="2:10" x14ac:dyDescent="0.25">
      <c r="F19" s="14">
        <v>76000</v>
      </c>
      <c r="J19" s="153">
        <f>J18*J17</f>
        <v>1500</v>
      </c>
    </row>
    <row r="20" spans="2:10" x14ac:dyDescent="0.25">
      <c r="F20" s="14">
        <v>0.09</v>
      </c>
    </row>
    <row r="21" spans="2:10" x14ac:dyDescent="0.25">
      <c r="F21" s="14">
        <f>F20*F19</f>
        <v>6840</v>
      </c>
    </row>
    <row r="25" spans="2:10" x14ac:dyDescent="0.25">
      <c r="B25" s="329" t="s">
        <v>670</v>
      </c>
      <c r="C25" s="329" t="s">
        <v>671</v>
      </c>
      <c r="D25" s="329" t="s">
        <v>683</v>
      </c>
      <c r="E25" s="329" t="s">
        <v>229</v>
      </c>
      <c r="F25" s="329" t="s">
        <v>230</v>
      </c>
    </row>
    <row r="26" spans="2:10" x14ac:dyDescent="0.25">
      <c r="B26" s="151">
        <v>5</v>
      </c>
      <c r="C26" s="151">
        <v>3</v>
      </c>
      <c r="D26" s="326">
        <v>30000</v>
      </c>
      <c r="E26" s="331">
        <v>0.05</v>
      </c>
      <c r="F26" s="331">
        <f>E26*D26</f>
        <v>1500</v>
      </c>
    </row>
  </sheetData>
  <pageMargins left="0.31496062992125984" right="0.31496062992125984" top="0.35433070866141736" bottom="0.35433070866141736" header="0.31496062992125984" footer="0.31496062992125984"/>
  <pageSetup paperSize="9" fitToHeight="0" orientation="portrait" horizontalDpi="360" verticalDpi="360" r:id="rId1"/>
  <headerFooter>
    <oddHeader xml:space="preserve">&amp;C&amp;"-,Negrita"&amp;12CRONOGRAMA PARA EL DESARROLLO DEL SISTEMA CONTABLE&amp;"-,Normal"&amp;11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864"/>
  <sheetViews>
    <sheetView workbookViewId="0">
      <selection activeCell="L24" sqref="L24"/>
    </sheetView>
  </sheetViews>
  <sheetFormatPr baseColWidth="10" defaultRowHeight="15" x14ac:dyDescent="0.25"/>
  <cols>
    <col min="1" max="2" width="3.5703125" style="1" customWidth="1"/>
    <col min="3" max="3" width="4" style="14" customWidth="1"/>
    <col min="4" max="4" width="17.5703125" style="14" customWidth="1"/>
    <col min="5" max="5" width="38.42578125" style="15" customWidth="1"/>
    <col min="6" max="6" width="18.42578125" style="13" customWidth="1"/>
    <col min="7" max="7" width="15" style="39" customWidth="1"/>
    <col min="8" max="8" width="8.5703125" style="39" bestFit="1" customWidth="1"/>
    <col min="9" max="9" width="13.7109375" style="39" customWidth="1"/>
    <col min="10" max="10" width="15" style="39" customWidth="1"/>
    <col min="11" max="17" width="11.42578125" style="14"/>
    <col min="18" max="18" width="13.28515625" style="14" customWidth="1"/>
    <col min="19" max="47" width="11.42578125" style="14"/>
  </cols>
  <sheetData>
    <row r="1" spans="1:18" ht="15.75" x14ac:dyDescent="0.25">
      <c r="A1" s="17"/>
      <c r="B1" s="17"/>
      <c r="C1" s="17"/>
      <c r="D1" s="566" t="s">
        <v>1</v>
      </c>
      <c r="E1" s="566"/>
      <c r="F1" s="602"/>
      <c r="G1" s="16" t="s">
        <v>0</v>
      </c>
      <c r="H1" s="16" t="s">
        <v>139</v>
      </c>
      <c r="I1" s="16" t="s">
        <v>0</v>
      </c>
      <c r="J1" s="16" t="s">
        <v>0</v>
      </c>
    </row>
    <row r="2" spans="1:18" x14ac:dyDescent="0.25">
      <c r="B2" s="12">
        <v>1</v>
      </c>
      <c r="C2" s="13"/>
      <c r="D2" s="567" t="s">
        <v>15</v>
      </c>
      <c r="E2" s="567"/>
      <c r="F2" s="567"/>
      <c r="G2" s="19">
        <v>1</v>
      </c>
      <c r="H2" s="19"/>
      <c r="I2" s="19"/>
      <c r="J2" s="19"/>
    </row>
    <row r="3" spans="1:18" ht="15.75" x14ac:dyDescent="0.25">
      <c r="A3" s="2"/>
      <c r="B3" s="2"/>
      <c r="C3" s="13"/>
      <c r="D3" s="565" t="s">
        <v>16</v>
      </c>
      <c r="E3" s="565"/>
      <c r="F3" s="565"/>
      <c r="G3" s="18"/>
      <c r="H3" s="18"/>
      <c r="I3" s="18"/>
      <c r="J3" s="18"/>
    </row>
    <row r="4" spans="1:18" x14ac:dyDescent="0.25">
      <c r="A4" s="11"/>
      <c r="B4" s="11"/>
      <c r="C4" s="13"/>
      <c r="D4" s="567" t="s">
        <v>21</v>
      </c>
      <c r="E4" s="567"/>
      <c r="F4" s="567"/>
      <c r="G4" s="19"/>
      <c r="H4" s="19"/>
      <c r="I4" s="19"/>
      <c r="J4" s="19"/>
    </row>
    <row r="5" spans="1:18" x14ac:dyDescent="0.25">
      <c r="A5" s="11">
        <v>1</v>
      </c>
      <c r="B5" s="11"/>
      <c r="C5" s="13"/>
      <c r="E5" s="15" t="s">
        <v>22</v>
      </c>
      <c r="G5" s="74"/>
      <c r="H5" s="74"/>
      <c r="I5" s="74"/>
      <c r="J5" s="74"/>
    </row>
    <row r="6" spans="1:18" x14ac:dyDescent="0.25">
      <c r="B6" s="12">
        <v>1</v>
      </c>
      <c r="C6" s="13"/>
      <c r="D6" s="9"/>
      <c r="E6" s="92" t="s">
        <v>23</v>
      </c>
      <c r="F6" s="94"/>
      <c r="G6" s="45">
        <v>1</v>
      </c>
      <c r="H6" s="45"/>
      <c r="I6" s="45"/>
      <c r="J6" s="45"/>
      <c r="K6" s="46"/>
      <c r="L6" s="46" t="s">
        <v>128</v>
      </c>
      <c r="M6" s="46"/>
      <c r="N6" s="46"/>
      <c r="O6" s="46"/>
      <c r="P6" s="46"/>
      <c r="Q6" s="46"/>
      <c r="R6" s="47"/>
    </row>
    <row r="7" spans="1:18" x14ac:dyDescent="0.25">
      <c r="B7" s="12">
        <v>1</v>
      </c>
      <c r="C7" s="13"/>
      <c r="D7" s="9"/>
      <c r="E7" s="93" t="s">
        <v>24</v>
      </c>
      <c r="F7" s="95"/>
      <c r="G7" s="51">
        <v>1</v>
      </c>
      <c r="H7" s="51">
        <v>2</v>
      </c>
      <c r="I7" s="51"/>
      <c r="J7" s="51"/>
      <c r="K7" s="52"/>
      <c r="L7" s="52" t="s">
        <v>127</v>
      </c>
      <c r="M7" s="52"/>
      <c r="N7" s="52"/>
      <c r="O7" s="52"/>
      <c r="P7" s="52"/>
      <c r="Q7" s="52"/>
      <c r="R7" s="53"/>
    </row>
    <row r="8" spans="1:18" x14ac:dyDescent="0.25">
      <c r="C8" s="13"/>
      <c r="D8" s="570" t="s">
        <v>26</v>
      </c>
      <c r="E8" s="570"/>
      <c r="F8" s="570"/>
      <c r="G8" s="41"/>
      <c r="H8" s="42"/>
      <c r="I8" s="42"/>
      <c r="J8" s="42"/>
    </row>
    <row r="9" spans="1:18" x14ac:dyDescent="0.25">
      <c r="B9" s="12">
        <v>1</v>
      </c>
      <c r="C9" s="13"/>
      <c r="D9" s="9"/>
      <c r="E9" s="92" t="s">
        <v>159</v>
      </c>
      <c r="F9" s="94"/>
      <c r="G9" s="45">
        <v>3</v>
      </c>
      <c r="H9" s="66">
        <v>3</v>
      </c>
      <c r="I9" s="66"/>
      <c r="J9" s="66"/>
      <c r="K9" s="46"/>
      <c r="L9" s="46" t="s">
        <v>129</v>
      </c>
      <c r="M9" s="47"/>
      <c r="O9" s="599" t="s">
        <v>131</v>
      </c>
      <c r="P9" s="600"/>
      <c r="Q9" s="600"/>
      <c r="R9" s="601"/>
    </row>
    <row r="10" spans="1:18" x14ac:dyDescent="0.25">
      <c r="B10" s="12">
        <v>1</v>
      </c>
      <c r="C10" s="13"/>
      <c r="D10" s="9"/>
      <c r="E10" s="93" t="s">
        <v>28</v>
      </c>
      <c r="F10" s="95"/>
      <c r="G10" s="51">
        <v>2</v>
      </c>
      <c r="H10" s="51">
        <v>2</v>
      </c>
      <c r="I10" s="51"/>
      <c r="J10" s="51"/>
      <c r="K10" s="52"/>
      <c r="L10" s="52" t="s">
        <v>130</v>
      </c>
      <c r="M10" s="53"/>
      <c r="O10" s="50" t="s">
        <v>132</v>
      </c>
      <c r="P10" s="52"/>
      <c r="Q10" s="52"/>
      <c r="R10" s="53"/>
    </row>
    <row r="11" spans="1:18" ht="15.75" x14ac:dyDescent="0.25">
      <c r="A11" s="2"/>
      <c r="B11" s="2"/>
      <c r="C11" s="31"/>
      <c r="D11" s="577" t="s">
        <v>36</v>
      </c>
      <c r="E11" s="577"/>
      <c r="F11" s="577"/>
      <c r="G11" s="67"/>
      <c r="H11" s="67"/>
      <c r="I11" s="67"/>
      <c r="J11" s="67"/>
    </row>
    <row r="12" spans="1:18" x14ac:dyDescent="0.25">
      <c r="B12" s="12">
        <v>1</v>
      </c>
      <c r="C12" s="32"/>
      <c r="D12" s="603" t="s">
        <v>37</v>
      </c>
      <c r="E12" s="604"/>
      <c r="F12" s="604"/>
      <c r="G12" s="66">
        <v>1</v>
      </c>
      <c r="H12" s="60">
        <v>2</v>
      </c>
      <c r="I12" s="60"/>
      <c r="J12" s="60"/>
      <c r="K12" s="46"/>
      <c r="L12" s="46" t="s">
        <v>133</v>
      </c>
      <c r="M12" s="46"/>
      <c r="N12" s="46"/>
      <c r="O12" s="46"/>
      <c r="P12" s="46"/>
      <c r="Q12" s="46"/>
      <c r="R12" s="47"/>
    </row>
    <row r="13" spans="1:18" x14ac:dyDescent="0.25">
      <c r="B13" s="12">
        <v>1</v>
      </c>
      <c r="D13" s="605" t="s">
        <v>38</v>
      </c>
      <c r="E13" s="606"/>
      <c r="F13" s="606"/>
      <c r="G13" s="21">
        <v>1</v>
      </c>
      <c r="H13" s="29">
        <v>1</v>
      </c>
      <c r="I13" s="29"/>
      <c r="J13" s="29"/>
      <c r="K13" s="32"/>
      <c r="L13" s="32" t="s">
        <v>134</v>
      </c>
      <c r="M13" s="32"/>
      <c r="N13" s="32"/>
      <c r="O13" s="32"/>
      <c r="P13" s="32"/>
      <c r="Q13" s="32"/>
      <c r="R13" s="49"/>
    </row>
    <row r="14" spans="1:18" x14ac:dyDescent="0.25">
      <c r="B14" s="12">
        <v>1</v>
      </c>
      <c r="D14" s="607" t="s">
        <v>33</v>
      </c>
      <c r="E14" s="608"/>
      <c r="F14" s="608"/>
      <c r="G14" s="61">
        <v>1</v>
      </c>
      <c r="H14" s="61"/>
      <c r="I14" s="61"/>
      <c r="J14" s="61"/>
      <c r="K14" s="52"/>
      <c r="L14" s="52" t="s">
        <v>135</v>
      </c>
      <c r="M14" s="52"/>
      <c r="N14" s="52"/>
      <c r="O14" s="52"/>
      <c r="P14" s="52"/>
      <c r="Q14" s="52"/>
      <c r="R14" s="53"/>
    </row>
    <row r="15" spans="1:18" ht="15.75" x14ac:dyDescent="0.25">
      <c r="A15" s="2"/>
      <c r="B15" s="2"/>
      <c r="C15" s="31"/>
      <c r="D15" s="577" t="s">
        <v>39</v>
      </c>
      <c r="E15" s="577"/>
      <c r="F15" s="577"/>
      <c r="G15" s="68"/>
      <c r="H15" s="68"/>
      <c r="I15" s="68"/>
      <c r="J15" s="68"/>
    </row>
    <row r="16" spans="1:18" x14ac:dyDescent="0.25">
      <c r="C16" s="32"/>
      <c r="D16" s="570" t="s">
        <v>40</v>
      </c>
      <c r="E16" s="570"/>
      <c r="F16" s="570"/>
      <c r="G16" s="21"/>
      <c r="H16" s="90">
        <v>5</v>
      </c>
      <c r="I16" s="90"/>
      <c r="J16" s="29"/>
      <c r="L16" s="89" t="s">
        <v>140</v>
      </c>
      <c r="M16" s="89"/>
      <c r="N16" s="89" t="s">
        <v>141</v>
      </c>
      <c r="O16" s="89"/>
      <c r="P16" s="89" t="s">
        <v>142</v>
      </c>
      <c r="Q16" s="13"/>
      <c r="R16" s="89" t="s">
        <v>143</v>
      </c>
    </row>
    <row r="17" spans="1:18" x14ac:dyDescent="0.25">
      <c r="B17" s="12"/>
      <c r="E17" s="575" t="s">
        <v>41</v>
      </c>
      <c r="F17" s="575"/>
      <c r="G17" s="41"/>
      <c r="H17" s="41"/>
      <c r="I17" s="41"/>
      <c r="J17" s="41"/>
    </row>
    <row r="18" spans="1:18" x14ac:dyDescent="0.25">
      <c r="B18" s="12">
        <v>1</v>
      </c>
      <c r="D18" s="9"/>
      <c r="E18" s="98"/>
      <c r="F18" s="99" t="s">
        <v>42</v>
      </c>
      <c r="G18" s="66">
        <v>1</v>
      </c>
      <c r="H18" s="45"/>
      <c r="I18" s="45"/>
      <c r="J18" s="45"/>
      <c r="K18" s="46"/>
      <c r="L18" s="46" t="s">
        <v>136</v>
      </c>
      <c r="M18" s="46"/>
      <c r="N18" s="46"/>
      <c r="O18" s="46"/>
      <c r="P18" s="46"/>
      <c r="Q18" s="46"/>
      <c r="R18" s="47"/>
    </row>
    <row r="19" spans="1:18" x14ac:dyDescent="0.25">
      <c r="B19" s="12">
        <v>1</v>
      </c>
      <c r="D19" s="9"/>
      <c r="E19" s="98"/>
      <c r="F19" s="100" t="s">
        <v>43</v>
      </c>
      <c r="G19" s="51">
        <v>1</v>
      </c>
      <c r="H19" s="51"/>
      <c r="I19" s="51"/>
      <c r="J19" s="51"/>
      <c r="K19" s="52"/>
      <c r="L19" s="52" t="s">
        <v>137</v>
      </c>
      <c r="M19" s="52"/>
      <c r="N19" s="52"/>
      <c r="O19" s="52"/>
      <c r="P19" s="52"/>
      <c r="Q19" s="52"/>
      <c r="R19" s="53"/>
    </row>
    <row r="20" spans="1:18" x14ac:dyDescent="0.25">
      <c r="D20" s="606" t="s">
        <v>44</v>
      </c>
      <c r="E20" s="606"/>
      <c r="F20" s="606"/>
      <c r="G20" s="54"/>
      <c r="H20" s="64"/>
      <c r="I20" s="64"/>
      <c r="J20" s="64"/>
    </row>
    <row r="21" spans="1:18" x14ac:dyDescent="0.25">
      <c r="B21" s="12">
        <v>1</v>
      </c>
      <c r="D21" s="101"/>
      <c r="E21" s="609" t="s">
        <v>45</v>
      </c>
      <c r="F21" s="609"/>
      <c r="G21" s="596">
        <v>5</v>
      </c>
      <c r="H21" s="596">
        <v>10</v>
      </c>
      <c r="I21" s="45"/>
      <c r="J21" s="45"/>
      <c r="K21" s="46"/>
      <c r="L21" s="46" t="s">
        <v>107</v>
      </c>
      <c r="M21" s="46"/>
      <c r="N21" s="46"/>
      <c r="O21" s="46"/>
      <c r="P21" s="46"/>
      <c r="Q21" s="46"/>
      <c r="R21" s="47"/>
    </row>
    <row r="22" spans="1:18" x14ac:dyDescent="0.25">
      <c r="B22" s="12">
        <v>1</v>
      </c>
      <c r="D22" s="102"/>
      <c r="E22" s="610" t="s">
        <v>46</v>
      </c>
      <c r="F22" s="610"/>
      <c r="G22" s="597"/>
      <c r="H22" s="597"/>
      <c r="I22" s="27"/>
      <c r="J22" s="27"/>
      <c r="K22" s="32"/>
      <c r="L22" s="32" t="s">
        <v>108</v>
      </c>
      <c r="M22" s="32"/>
      <c r="N22" s="32"/>
      <c r="O22" s="32"/>
      <c r="P22" s="32"/>
      <c r="Q22" s="32"/>
      <c r="R22" s="49"/>
    </row>
    <row r="23" spans="1:18" x14ac:dyDescent="0.25">
      <c r="B23" s="12">
        <v>1</v>
      </c>
      <c r="D23" s="102"/>
      <c r="E23" s="610" t="s">
        <v>47</v>
      </c>
      <c r="F23" s="610"/>
      <c r="G23" s="597"/>
      <c r="H23" s="597"/>
      <c r="I23" s="27"/>
      <c r="J23" s="27"/>
      <c r="K23" s="32"/>
      <c r="L23" s="32" t="s">
        <v>109</v>
      </c>
      <c r="M23" s="32"/>
      <c r="N23" s="32"/>
      <c r="O23" s="32"/>
      <c r="P23" s="32"/>
      <c r="Q23" s="32"/>
      <c r="R23" s="49"/>
    </row>
    <row r="24" spans="1:18" x14ac:dyDescent="0.25">
      <c r="B24" s="12">
        <v>1</v>
      </c>
      <c r="D24" s="102"/>
      <c r="E24" s="610" t="s">
        <v>48</v>
      </c>
      <c r="F24" s="610"/>
      <c r="G24" s="597"/>
      <c r="H24" s="597"/>
      <c r="I24" s="27"/>
      <c r="J24" s="27"/>
      <c r="K24" s="32"/>
      <c r="L24" s="32" t="s">
        <v>110</v>
      </c>
      <c r="M24" s="32"/>
      <c r="N24" s="32"/>
      <c r="O24" s="32"/>
      <c r="P24" s="32"/>
      <c r="Q24" s="32"/>
      <c r="R24" s="49"/>
    </row>
    <row r="25" spans="1:18" x14ac:dyDescent="0.25">
      <c r="B25" s="12">
        <v>1</v>
      </c>
      <c r="D25" s="103"/>
      <c r="E25" s="611" t="s">
        <v>49</v>
      </c>
      <c r="F25" s="611"/>
      <c r="G25" s="598"/>
      <c r="H25" s="597"/>
      <c r="I25" s="51"/>
      <c r="J25" s="51"/>
      <c r="K25" s="52"/>
      <c r="L25" s="52" t="s">
        <v>111</v>
      </c>
      <c r="M25" s="52"/>
      <c r="N25" s="52"/>
      <c r="O25" s="52"/>
      <c r="P25" s="52"/>
      <c r="Q25" s="52"/>
      <c r="R25" s="53"/>
    </row>
    <row r="26" spans="1:18" x14ac:dyDescent="0.25">
      <c r="B26" s="12">
        <v>1</v>
      </c>
      <c r="D26" s="9"/>
      <c r="E26" s="612" t="s">
        <v>50</v>
      </c>
      <c r="F26" s="612"/>
      <c r="G26" s="54"/>
      <c r="H26" s="598"/>
      <c r="I26" s="54"/>
      <c r="J26" s="54"/>
    </row>
    <row r="27" spans="1:18" x14ac:dyDescent="0.25">
      <c r="B27" s="12">
        <v>1</v>
      </c>
      <c r="D27" s="9"/>
      <c r="E27" s="98"/>
      <c r="F27" s="104" t="s">
        <v>51</v>
      </c>
      <c r="G27" s="56"/>
      <c r="H27" s="56"/>
      <c r="I27" s="56"/>
      <c r="J27" s="56"/>
      <c r="K27" s="57"/>
      <c r="L27" s="57" t="s">
        <v>112</v>
      </c>
      <c r="M27" s="57"/>
      <c r="N27" s="57"/>
      <c r="O27" s="57"/>
      <c r="P27" s="57"/>
      <c r="Q27" s="57"/>
      <c r="R27" s="58"/>
    </row>
    <row r="28" spans="1:18" x14ac:dyDescent="0.25">
      <c r="B28" s="12">
        <v>1</v>
      </c>
      <c r="D28" s="9"/>
      <c r="E28" s="98"/>
      <c r="F28" s="10" t="s">
        <v>52</v>
      </c>
      <c r="G28" s="54"/>
      <c r="H28" s="54"/>
      <c r="I28" s="54"/>
      <c r="J28" s="54"/>
    </row>
    <row r="29" spans="1:18" x14ac:dyDescent="0.25">
      <c r="B29" s="12">
        <v>1</v>
      </c>
      <c r="C29" s="32"/>
      <c r="D29" s="603" t="s">
        <v>53</v>
      </c>
      <c r="E29" s="604"/>
      <c r="F29" s="604"/>
      <c r="G29" s="60"/>
      <c r="H29" s="60">
        <v>2</v>
      </c>
      <c r="I29" s="60"/>
      <c r="J29" s="60"/>
      <c r="K29" s="46"/>
      <c r="L29" s="46" t="s">
        <v>113</v>
      </c>
      <c r="M29" s="46"/>
      <c r="N29" s="46"/>
      <c r="O29" s="46"/>
      <c r="P29" s="46"/>
      <c r="Q29" s="46"/>
      <c r="R29" s="47"/>
    </row>
    <row r="30" spans="1:18" x14ac:dyDescent="0.25">
      <c r="B30" s="12">
        <v>1</v>
      </c>
      <c r="C30" s="32"/>
      <c r="D30" s="607" t="s">
        <v>54</v>
      </c>
      <c r="E30" s="608"/>
      <c r="F30" s="608"/>
      <c r="G30" s="51"/>
      <c r="H30" s="61">
        <v>2</v>
      </c>
      <c r="I30" s="61"/>
      <c r="J30" s="61"/>
      <c r="K30" s="52"/>
      <c r="L30" s="32" t="s">
        <v>114</v>
      </c>
      <c r="R30" s="49"/>
    </row>
    <row r="31" spans="1:18" x14ac:dyDescent="0.25">
      <c r="B31" s="12">
        <v>1</v>
      </c>
      <c r="C31" s="32"/>
      <c r="D31" s="606" t="s">
        <v>33</v>
      </c>
      <c r="E31" s="606"/>
      <c r="F31" s="606"/>
      <c r="G31" s="59"/>
      <c r="H31" s="59"/>
      <c r="I31" s="59"/>
      <c r="J31" s="59"/>
      <c r="L31" s="48" t="s">
        <v>115</v>
      </c>
      <c r="R31" s="49"/>
    </row>
    <row r="32" spans="1:18" ht="15.75" x14ac:dyDescent="0.25">
      <c r="A32" s="2"/>
      <c r="B32" s="2"/>
      <c r="C32" s="31"/>
      <c r="D32" s="565" t="s">
        <v>55</v>
      </c>
      <c r="E32" s="585"/>
      <c r="F32" s="585"/>
      <c r="G32" s="27"/>
      <c r="H32" s="34"/>
      <c r="I32" s="34"/>
      <c r="J32" s="34"/>
      <c r="L32" s="50" t="s">
        <v>116</v>
      </c>
      <c r="M32" s="52"/>
      <c r="N32" s="52"/>
      <c r="O32" s="52"/>
      <c r="P32" s="52"/>
      <c r="Q32" s="52"/>
      <c r="R32" s="53"/>
    </row>
    <row r="33" spans="1:18" x14ac:dyDescent="0.25">
      <c r="B33" s="12">
        <v>1</v>
      </c>
      <c r="D33" s="603" t="s">
        <v>62</v>
      </c>
      <c r="E33" s="604"/>
      <c r="F33" s="604"/>
      <c r="G33" s="45">
        <v>1</v>
      </c>
      <c r="H33" s="60"/>
      <c r="I33" s="60"/>
      <c r="J33" s="60"/>
      <c r="K33" s="78"/>
      <c r="L33" s="46" t="s">
        <v>117</v>
      </c>
      <c r="M33" s="46"/>
      <c r="N33" s="46"/>
      <c r="O33" s="46"/>
      <c r="P33" s="46"/>
      <c r="Q33" s="46"/>
      <c r="R33" s="47"/>
    </row>
    <row r="34" spans="1:18" x14ac:dyDescent="0.25">
      <c r="B34" s="12">
        <v>1</v>
      </c>
      <c r="D34" s="607" t="s">
        <v>63</v>
      </c>
      <c r="E34" s="608"/>
      <c r="F34" s="608"/>
      <c r="G34" s="51">
        <v>2</v>
      </c>
      <c r="H34" s="61"/>
      <c r="I34" s="61"/>
      <c r="J34" s="61"/>
      <c r="K34" s="52"/>
      <c r="L34" s="32" t="s">
        <v>118</v>
      </c>
      <c r="M34" s="32"/>
      <c r="N34" s="32"/>
      <c r="O34" s="32"/>
      <c r="P34" s="32"/>
      <c r="Q34" s="32"/>
      <c r="R34" s="49"/>
    </row>
    <row r="35" spans="1:18" x14ac:dyDescent="0.25">
      <c r="B35" s="12">
        <v>1</v>
      </c>
      <c r="D35" s="606" t="s">
        <v>64</v>
      </c>
      <c r="E35" s="606"/>
      <c r="F35" s="606"/>
      <c r="G35" s="43"/>
      <c r="H35" s="59"/>
      <c r="I35" s="59"/>
      <c r="J35" s="59"/>
      <c r="L35" s="50" t="s">
        <v>119</v>
      </c>
      <c r="M35" s="52"/>
      <c r="N35" s="52"/>
      <c r="O35" s="52"/>
      <c r="P35" s="52"/>
      <c r="Q35" s="52"/>
      <c r="R35" s="53"/>
    </row>
    <row r="36" spans="1:18" x14ac:dyDescent="0.25">
      <c r="B36" s="12">
        <v>1</v>
      </c>
      <c r="D36" s="9"/>
      <c r="E36" s="612" t="s">
        <v>65</v>
      </c>
      <c r="F36" s="612"/>
      <c r="G36" s="27"/>
      <c r="H36" s="27"/>
      <c r="I36" s="27"/>
      <c r="J36" s="27"/>
    </row>
    <row r="37" spans="1:18" x14ac:dyDescent="0.25">
      <c r="B37" s="12">
        <v>1</v>
      </c>
      <c r="D37" s="9"/>
      <c r="E37" s="612" t="s">
        <v>66</v>
      </c>
      <c r="F37" s="612"/>
      <c r="G37" s="41"/>
      <c r="H37" s="41"/>
      <c r="I37" s="41"/>
      <c r="J37" s="41"/>
    </row>
    <row r="38" spans="1:18" x14ac:dyDescent="0.25">
      <c r="B38" s="12">
        <v>1</v>
      </c>
      <c r="D38" s="97"/>
      <c r="E38" s="613" t="s">
        <v>67</v>
      </c>
      <c r="F38" s="613"/>
      <c r="G38" s="56"/>
      <c r="H38" s="56"/>
      <c r="I38" s="56"/>
      <c r="J38" s="56"/>
      <c r="K38" s="57"/>
      <c r="L38" s="57" t="s">
        <v>120</v>
      </c>
      <c r="M38" s="57"/>
      <c r="N38" s="57"/>
      <c r="O38" s="57"/>
      <c r="P38" s="57"/>
      <c r="Q38" s="57"/>
      <c r="R38" s="58"/>
    </row>
    <row r="39" spans="1:18" x14ac:dyDescent="0.25">
      <c r="B39" s="12">
        <v>1</v>
      </c>
      <c r="D39" s="97"/>
      <c r="E39" s="613" t="s">
        <v>68</v>
      </c>
      <c r="F39" s="613"/>
      <c r="G39" s="56"/>
      <c r="H39" s="56"/>
      <c r="I39" s="56"/>
      <c r="J39" s="56"/>
      <c r="K39" s="57"/>
      <c r="L39" s="57" t="s">
        <v>138</v>
      </c>
      <c r="M39" s="57"/>
      <c r="N39" s="57"/>
      <c r="O39" s="57"/>
      <c r="P39" s="57"/>
      <c r="Q39" s="57"/>
      <c r="R39" s="58"/>
    </row>
    <row r="40" spans="1:18" x14ac:dyDescent="0.25">
      <c r="B40" s="12">
        <v>1</v>
      </c>
      <c r="D40" s="606" t="s">
        <v>33</v>
      </c>
      <c r="E40" s="606"/>
      <c r="F40" s="606"/>
      <c r="G40" s="29"/>
      <c r="H40" s="29"/>
      <c r="I40" s="29"/>
      <c r="J40" s="29"/>
    </row>
    <row r="41" spans="1:18" ht="15.75" x14ac:dyDescent="0.25">
      <c r="A41" s="2"/>
      <c r="B41" s="2"/>
      <c r="C41" s="31"/>
      <c r="D41" s="565" t="s">
        <v>69</v>
      </c>
      <c r="E41" s="585"/>
      <c r="F41" s="585"/>
      <c r="G41" s="34"/>
      <c r="H41" s="34"/>
      <c r="I41" s="34"/>
      <c r="J41" s="34"/>
    </row>
    <row r="42" spans="1:18" x14ac:dyDescent="0.25">
      <c r="C42" s="32"/>
      <c r="D42" s="567" t="s">
        <v>70</v>
      </c>
      <c r="E42" s="567"/>
      <c r="F42" s="567"/>
      <c r="G42" s="19"/>
      <c r="H42" s="19"/>
      <c r="I42" s="19"/>
      <c r="J42" s="19"/>
    </row>
    <row r="43" spans="1:18" x14ac:dyDescent="0.25">
      <c r="B43" s="12">
        <v>1</v>
      </c>
      <c r="D43" s="97"/>
      <c r="E43" s="613" t="s">
        <v>76</v>
      </c>
      <c r="F43" s="613"/>
      <c r="G43" s="82">
        <v>2</v>
      </c>
      <c r="H43" s="82"/>
      <c r="I43" s="82"/>
      <c r="J43" s="82"/>
      <c r="K43" s="57"/>
      <c r="L43" s="57" t="s">
        <v>121</v>
      </c>
      <c r="M43" s="57"/>
      <c r="N43" s="57"/>
      <c r="O43" s="57"/>
      <c r="P43" s="57"/>
      <c r="Q43" s="57"/>
      <c r="R43" s="58"/>
    </row>
    <row r="44" spans="1:18" ht="15.75" x14ac:dyDescent="0.25">
      <c r="A44" s="2"/>
      <c r="B44" s="2"/>
      <c r="C44" s="31"/>
      <c r="D44" s="565" t="s">
        <v>84</v>
      </c>
      <c r="E44" s="565"/>
      <c r="F44" s="565"/>
      <c r="G44" s="18"/>
      <c r="H44" s="18"/>
      <c r="I44" s="18"/>
      <c r="J44" s="18"/>
    </row>
    <row r="45" spans="1:18" x14ac:dyDescent="0.25">
      <c r="B45" s="12">
        <v>1</v>
      </c>
      <c r="D45" s="614" t="s">
        <v>89</v>
      </c>
      <c r="E45" s="615"/>
      <c r="F45" s="615"/>
      <c r="G45" s="83">
        <v>1</v>
      </c>
      <c r="H45" s="83">
        <v>2</v>
      </c>
      <c r="I45" s="83"/>
      <c r="J45" s="83"/>
      <c r="K45" s="57"/>
      <c r="L45" s="57" t="s">
        <v>122</v>
      </c>
      <c r="M45" s="57"/>
      <c r="N45" s="57"/>
      <c r="O45" s="57"/>
      <c r="P45" s="57"/>
      <c r="Q45" s="57"/>
      <c r="R45" s="58"/>
    </row>
    <row r="46" spans="1:18" x14ac:dyDescent="0.25">
      <c r="B46" s="12">
        <v>1</v>
      </c>
      <c r="D46" s="606" t="s">
        <v>90</v>
      </c>
      <c r="E46" s="606"/>
      <c r="F46" s="606"/>
      <c r="G46" s="59"/>
      <c r="H46" s="59"/>
      <c r="I46" s="59"/>
      <c r="J46" s="59"/>
    </row>
    <row r="47" spans="1:18" ht="15.75" x14ac:dyDescent="0.25">
      <c r="A47" s="2"/>
      <c r="B47" s="2"/>
      <c r="C47" s="31"/>
      <c r="D47" s="565" t="s">
        <v>91</v>
      </c>
      <c r="E47" s="565"/>
      <c r="F47" s="565"/>
      <c r="G47" s="18"/>
      <c r="H47" s="18"/>
      <c r="I47" s="18"/>
      <c r="J47" s="18"/>
    </row>
    <row r="48" spans="1:18" x14ac:dyDescent="0.25">
      <c r="B48" s="12">
        <v>1</v>
      </c>
      <c r="D48" s="79"/>
      <c r="E48" s="586" t="s">
        <v>98</v>
      </c>
      <c r="F48" s="586"/>
      <c r="G48" s="56">
        <v>3</v>
      </c>
      <c r="H48" s="56"/>
      <c r="I48" s="56"/>
      <c r="J48" s="56"/>
      <c r="K48" s="57"/>
      <c r="L48" s="57" t="s">
        <v>123</v>
      </c>
      <c r="M48" s="57"/>
      <c r="N48" s="57"/>
      <c r="O48" s="57"/>
      <c r="P48" s="57"/>
      <c r="Q48" s="57"/>
      <c r="R48" s="58"/>
    </row>
    <row r="49" spans="1:18" x14ac:dyDescent="0.25">
      <c r="A49" s="11">
        <v>1</v>
      </c>
      <c r="B49" s="11"/>
      <c r="D49" s="591" t="s">
        <v>33</v>
      </c>
      <c r="E49" s="591"/>
      <c r="F49" s="591"/>
      <c r="G49" s="84"/>
      <c r="H49" s="84"/>
      <c r="I49" s="84"/>
      <c r="J49" s="84"/>
    </row>
    <row r="50" spans="1:18" ht="15.75" x14ac:dyDescent="0.25">
      <c r="A50" s="2"/>
      <c r="B50" s="2"/>
      <c r="C50" s="31"/>
      <c r="D50" s="565" t="s">
        <v>99</v>
      </c>
      <c r="E50" s="565"/>
      <c r="F50" s="565"/>
      <c r="G50" s="18"/>
      <c r="H50" s="18"/>
      <c r="I50" s="18"/>
      <c r="J50" s="18"/>
    </row>
    <row r="51" spans="1:18" x14ac:dyDescent="0.25">
      <c r="A51" s="11">
        <v>1</v>
      </c>
      <c r="B51" s="11"/>
      <c r="C51" s="38"/>
      <c r="D51" s="606" t="s">
        <v>100</v>
      </c>
      <c r="E51" s="606"/>
      <c r="F51" s="606"/>
      <c r="G51" s="85"/>
      <c r="H51" s="85"/>
      <c r="I51" s="85"/>
      <c r="J51" s="85"/>
    </row>
    <row r="52" spans="1:18" x14ac:dyDescent="0.25">
      <c r="B52" s="12">
        <v>1</v>
      </c>
      <c r="D52" s="593" t="s">
        <v>101</v>
      </c>
      <c r="E52" s="594"/>
      <c r="F52" s="594"/>
      <c r="G52" s="83"/>
      <c r="H52" s="83"/>
      <c r="I52" s="83"/>
      <c r="J52" s="83"/>
      <c r="K52" s="57"/>
      <c r="L52" s="57" t="s">
        <v>124</v>
      </c>
      <c r="M52" s="57"/>
      <c r="N52" s="57"/>
      <c r="O52" s="57"/>
      <c r="P52" s="57"/>
      <c r="Q52" s="57"/>
      <c r="R52" s="58"/>
    </row>
    <row r="53" spans="1:18" ht="15.75" x14ac:dyDescent="0.25">
      <c r="A53" s="2"/>
      <c r="B53" s="2"/>
      <c r="C53" s="31"/>
      <c r="D53" s="565" t="s">
        <v>102</v>
      </c>
      <c r="E53" s="565"/>
      <c r="F53" s="565"/>
      <c r="G53" s="86"/>
      <c r="H53" s="86"/>
      <c r="I53" s="86"/>
      <c r="J53" s="86"/>
    </row>
    <row r="54" spans="1:18" x14ac:dyDescent="0.25">
      <c r="B54" s="12">
        <v>1</v>
      </c>
      <c r="D54" s="614" t="s">
        <v>103</v>
      </c>
      <c r="E54" s="615"/>
      <c r="F54" s="615"/>
      <c r="G54" s="83">
        <v>3</v>
      </c>
      <c r="H54" s="83">
        <v>3</v>
      </c>
      <c r="I54" s="83"/>
      <c r="J54" s="83"/>
      <c r="K54" s="57"/>
      <c r="L54" s="57" t="s">
        <v>125</v>
      </c>
      <c r="M54" s="57"/>
      <c r="N54" s="57"/>
      <c r="O54" s="57"/>
      <c r="P54" s="57"/>
      <c r="Q54" s="57"/>
      <c r="R54" s="58"/>
    </row>
    <row r="55" spans="1:18" x14ac:dyDescent="0.25">
      <c r="B55" s="12">
        <v>1</v>
      </c>
      <c r="D55" s="614" t="s">
        <v>104</v>
      </c>
      <c r="E55" s="615"/>
      <c r="F55" s="615"/>
      <c r="G55" s="83"/>
      <c r="H55" s="83"/>
      <c r="I55" s="83"/>
      <c r="J55" s="83"/>
      <c r="K55" s="57"/>
      <c r="L55" s="57" t="s">
        <v>124</v>
      </c>
      <c r="M55" s="57"/>
      <c r="N55" s="57"/>
      <c r="O55" s="57"/>
      <c r="P55" s="57"/>
      <c r="Q55" s="57"/>
      <c r="R55" s="58"/>
    </row>
    <row r="56" spans="1:18" x14ac:dyDescent="0.25">
      <c r="A56" s="13"/>
      <c r="B56" s="13"/>
      <c r="E56" s="569"/>
      <c r="F56" s="569"/>
    </row>
    <row r="57" spans="1:18" ht="15.75" x14ac:dyDescent="0.25">
      <c r="A57" s="13">
        <f>SUM(A2:A55)</f>
        <v>3</v>
      </c>
      <c r="B57" s="13">
        <f>SUM(B2:B55)</f>
        <v>36</v>
      </c>
      <c r="C57" s="31"/>
      <c r="D57" s="565"/>
      <c r="E57" s="565"/>
      <c r="F57" s="565"/>
      <c r="G57" s="40">
        <f>SUM(G2:G55)</f>
        <v>30</v>
      </c>
      <c r="H57" s="40">
        <f>SUM(H2:H55)</f>
        <v>34</v>
      </c>
      <c r="I57" s="40"/>
      <c r="J57" s="40"/>
    </row>
    <row r="58" spans="1:18" x14ac:dyDescent="0.25">
      <c r="A58" s="13"/>
      <c r="B58" s="13"/>
    </row>
    <row r="59" spans="1:18" x14ac:dyDescent="0.25">
      <c r="A59" s="13"/>
      <c r="B59" s="13"/>
      <c r="D59" s="62" t="s">
        <v>126</v>
      </c>
      <c r="E59" s="63"/>
      <c r="F59" s="96"/>
    </row>
    <row r="60" spans="1:18" x14ac:dyDescent="0.25">
      <c r="A60" s="13"/>
      <c r="B60" s="13"/>
    </row>
    <row r="61" spans="1:18" x14ac:dyDescent="0.25">
      <c r="A61" s="13"/>
      <c r="B61" s="13"/>
    </row>
    <row r="62" spans="1:18" x14ac:dyDescent="0.25">
      <c r="A62" s="13"/>
      <c r="B62" s="13"/>
    </row>
    <row r="63" spans="1:18" x14ac:dyDescent="0.25">
      <c r="A63" s="13"/>
      <c r="B63" s="13"/>
    </row>
    <row r="64" spans="1:18" x14ac:dyDescent="0.25">
      <c r="A64" s="13"/>
      <c r="B64" s="13"/>
    </row>
    <row r="65" spans="1:7" x14ac:dyDescent="0.25">
      <c r="A65" s="13"/>
      <c r="B65" s="13"/>
      <c r="D65" s="113" t="s">
        <v>187</v>
      </c>
      <c r="E65" s="114"/>
      <c r="F65" s="616" t="s">
        <v>188</v>
      </c>
      <c r="G65" s="617"/>
    </row>
    <row r="66" spans="1:7" x14ac:dyDescent="0.25">
      <c r="A66" s="13"/>
      <c r="B66" s="13"/>
      <c r="D66" s="115" t="s">
        <v>144</v>
      </c>
      <c r="E66" s="116"/>
      <c r="F66" s="117"/>
      <c r="G66" s="118"/>
    </row>
    <row r="67" spans="1:7" x14ac:dyDescent="0.25">
      <c r="A67" s="13"/>
      <c r="B67" s="13"/>
      <c r="D67" s="48" t="s">
        <v>145</v>
      </c>
      <c r="E67" s="105"/>
      <c r="F67" s="106">
        <v>44334</v>
      </c>
      <c r="G67" s="107">
        <v>44335</v>
      </c>
    </row>
    <row r="68" spans="1:7" x14ac:dyDescent="0.25">
      <c r="A68" s="13"/>
      <c r="B68" s="13"/>
      <c r="D68" s="48" t="s">
        <v>150</v>
      </c>
      <c r="E68" s="105"/>
      <c r="F68" s="106">
        <v>44336</v>
      </c>
      <c r="G68" s="107">
        <v>44336</v>
      </c>
    </row>
    <row r="69" spans="1:7" x14ac:dyDescent="0.25">
      <c r="A69" s="13"/>
      <c r="B69" s="13"/>
      <c r="D69" s="115" t="s">
        <v>146</v>
      </c>
      <c r="E69" s="116"/>
      <c r="F69" s="117"/>
      <c r="G69" s="118"/>
    </row>
    <row r="70" spans="1:7" x14ac:dyDescent="0.25">
      <c r="A70" s="13"/>
      <c r="B70" s="13"/>
      <c r="D70" s="48" t="s">
        <v>147</v>
      </c>
      <c r="E70" s="105"/>
      <c r="F70" s="106">
        <v>44337</v>
      </c>
      <c r="G70" s="107">
        <v>44337</v>
      </c>
    </row>
    <row r="71" spans="1:7" x14ac:dyDescent="0.25">
      <c r="A71" s="13"/>
      <c r="B71" s="13"/>
      <c r="D71" s="48" t="s">
        <v>148</v>
      </c>
      <c r="E71" s="105"/>
      <c r="F71" s="106">
        <v>44341</v>
      </c>
      <c r="G71" s="107">
        <v>44341</v>
      </c>
    </row>
    <row r="72" spans="1:7" x14ac:dyDescent="0.25">
      <c r="A72" s="13"/>
      <c r="B72" s="13"/>
      <c r="D72" s="48" t="s">
        <v>149</v>
      </c>
      <c r="E72" s="105"/>
      <c r="F72" s="106">
        <v>44342</v>
      </c>
      <c r="G72" s="107">
        <v>44342</v>
      </c>
    </row>
    <row r="73" spans="1:7" x14ac:dyDescent="0.25">
      <c r="A73" s="13"/>
      <c r="B73" s="13"/>
      <c r="D73" s="115" t="s">
        <v>165</v>
      </c>
      <c r="E73" s="116"/>
      <c r="F73" s="119"/>
      <c r="G73" s="120"/>
    </row>
    <row r="74" spans="1:7" x14ac:dyDescent="0.25">
      <c r="A74" s="13"/>
      <c r="B74" s="13"/>
      <c r="D74" s="48" t="s">
        <v>166</v>
      </c>
      <c r="E74" s="105"/>
      <c r="F74" s="106">
        <v>44343</v>
      </c>
      <c r="G74" s="107">
        <v>44344</v>
      </c>
    </row>
    <row r="75" spans="1:7" x14ac:dyDescent="0.25">
      <c r="A75" s="13"/>
      <c r="B75" s="13"/>
      <c r="D75" s="115" t="s">
        <v>69</v>
      </c>
      <c r="E75" s="116"/>
      <c r="F75" s="117"/>
      <c r="G75" s="118"/>
    </row>
    <row r="76" spans="1:7" x14ac:dyDescent="0.25">
      <c r="A76" s="13"/>
      <c r="B76" s="13"/>
      <c r="D76" s="48" t="s">
        <v>164</v>
      </c>
      <c r="E76" s="105"/>
      <c r="F76" s="106">
        <v>44334</v>
      </c>
      <c r="G76" s="107">
        <v>44335</v>
      </c>
    </row>
    <row r="77" spans="1:7" x14ac:dyDescent="0.25">
      <c r="A77" s="13"/>
      <c r="B77" s="13"/>
      <c r="D77" s="48" t="s">
        <v>151</v>
      </c>
      <c r="E77" s="105"/>
      <c r="F77" s="106">
        <v>44336</v>
      </c>
      <c r="G77" s="107">
        <v>44337</v>
      </c>
    </row>
    <row r="78" spans="1:7" x14ac:dyDescent="0.25">
      <c r="A78" s="13"/>
      <c r="B78" s="13"/>
      <c r="D78" s="48" t="s">
        <v>158</v>
      </c>
      <c r="E78" s="105"/>
      <c r="F78" s="106">
        <v>44340</v>
      </c>
      <c r="G78" s="107">
        <v>44344</v>
      </c>
    </row>
    <row r="79" spans="1:7" x14ac:dyDescent="0.25">
      <c r="A79" s="13"/>
      <c r="B79" s="13"/>
      <c r="D79" s="115" t="s">
        <v>152</v>
      </c>
      <c r="E79" s="116"/>
      <c r="F79" s="117"/>
      <c r="G79" s="118"/>
    </row>
    <row r="80" spans="1:7" x14ac:dyDescent="0.25">
      <c r="A80" s="13"/>
      <c r="B80" s="13"/>
      <c r="D80" s="48" t="s">
        <v>155</v>
      </c>
      <c r="E80" s="105"/>
      <c r="F80" s="106">
        <v>44342</v>
      </c>
      <c r="G80" s="108">
        <v>44344</v>
      </c>
    </row>
    <row r="81" spans="1:7" x14ac:dyDescent="0.25">
      <c r="A81" s="13"/>
      <c r="B81" s="13"/>
      <c r="D81" s="48" t="s">
        <v>153</v>
      </c>
      <c r="E81" s="105"/>
      <c r="F81" s="106">
        <v>44347</v>
      </c>
      <c r="G81" s="107">
        <v>44347</v>
      </c>
    </row>
    <row r="82" spans="1:7" x14ac:dyDescent="0.25">
      <c r="A82" s="13"/>
      <c r="B82" s="13"/>
      <c r="D82" s="48" t="s">
        <v>154</v>
      </c>
      <c r="E82" s="105"/>
      <c r="F82" s="106">
        <v>44348</v>
      </c>
      <c r="G82" s="108">
        <v>44349</v>
      </c>
    </row>
    <row r="83" spans="1:7" x14ac:dyDescent="0.25">
      <c r="A83" s="13"/>
      <c r="B83" s="13"/>
      <c r="D83" s="115" t="s">
        <v>36</v>
      </c>
      <c r="E83" s="116"/>
      <c r="F83" s="117"/>
      <c r="G83" s="118"/>
    </row>
    <row r="84" spans="1:7" x14ac:dyDescent="0.25">
      <c r="A84" s="13"/>
      <c r="B84" s="13"/>
      <c r="D84" s="48" t="s">
        <v>155</v>
      </c>
      <c r="E84" s="105"/>
      <c r="F84" s="106">
        <v>44350</v>
      </c>
      <c r="G84" s="108">
        <v>44351</v>
      </c>
    </row>
    <row r="85" spans="1:7" x14ac:dyDescent="0.25">
      <c r="A85" s="13"/>
      <c r="B85" s="13"/>
      <c r="D85" s="48" t="s">
        <v>156</v>
      </c>
      <c r="E85" s="105"/>
      <c r="F85" s="106">
        <v>44354</v>
      </c>
      <c r="G85" s="108">
        <v>44355</v>
      </c>
    </row>
    <row r="86" spans="1:7" x14ac:dyDescent="0.25">
      <c r="A86" s="13"/>
      <c r="B86" s="13"/>
      <c r="D86" s="48" t="s">
        <v>160</v>
      </c>
      <c r="E86" s="105"/>
      <c r="F86" s="106">
        <v>44356</v>
      </c>
      <c r="G86" s="108">
        <v>44358</v>
      </c>
    </row>
    <row r="87" spans="1:7" x14ac:dyDescent="0.25">
      <c r="A87" s="13"/>
      <c r="B87" s="13"/>
      <c r="D87" s="115" t="s">
        <v>102</v>
      </c>
      <c r="E87" s="116"/>
      <c r="F87" s="117"/>
      <c r="G87" s="118"/>
    </row>
    <row r="88" spans="1:7" x14ac:dyDescent="0.25">
      <c r="A88" s="13"/>
      <c r="B88" s="13"/>
      <c r="D88" s="48" t="s">
        <v>157</v>
      </c>
      <c r="E88" s="105"/>
      <c r="F88" s="106">
        <v>44356</v>
      </c>
      <c r="G88" s="108">
        <v>44358</v>
      </c>
    </row>
    <row r="89" spans="1:7" x14ac:dyDescent="0.25">
      <c r="A89" s="13"/>
      <c r="B89" s="13"/>
      <c r="D89" s="115" t="s">
        <v>16</v>
      </c>
      <c r="E89" s="116"/>
      <c r="F89" s="117"/>
      <c r="G89" s="118"/>
    </row>
    <row r="90" spans="1:7" x14ac:dyDescent="0.25">
      <c r="A90" s="13"/>
      <c r="B90" s="13"/>
      <c r="D90" s="48" t="s">
        <v>162</v>
      </c>
      <c r="E90" s="105"/>
      <c r="F90" s="106">
        <v>44361</v>
      </c>
      <c r="G90" s="107">
        <v>44361</v>
      </c>
    </row>
    <row r="91" spans="1:7" x14ac:dyDescent="0.25">
      <c r="A91" s="13"/>
      <c r="B91" s="13"/>
      <c r="D91" s="48" t="s">
        <v>161</v>
      </c>
      <c r="E91" s="105"/>
      <c r="F91" s="106">
        <v>44362</v>
      </c>
      <c r="G91" s="108">
        <v>44363</v>
      </c>
    </row>
    <row r="92" spans="1:7" x14ac:dyDescent="0.25">
      <c r="A92" s="13"/>
      <c r="B92" s="13"/>
      <c r="D92" s="115" t="s">
        <v>144</v>
      </c>
      <c r="E92" s="116"/>
      <c r="F92" s="117"/>
      <c r="G92" s="118"/>
    </row>
    <row r="93" spans="1:7" x14ac:dyDescent="0.25">
      <c r="A93" s="13"/>
      <c r="B93" s="13"/>
      <c r="D93" s="48" t="s">
        <v>163</v>
      </c>
      <c r="E93" s="105"/>
      <c r="F93" s="91">
        <v>44364</v>
      </c>
      <c r="G93" s="108">
        <v>44365</v>
      </c>
    </row>
    <row r="94" spans="1:7" x14ac:dyDescent="0.25">
      <c r="A94" s="13"/>
      <c r="B94" s="13"/>
      <c r="D94" s="48" t="s">
        <v>160</v>
      </c>
      <c r="E94" s="105"/>
      <c r="F94" s="91">
        <v>44364</v>
      </c>
      <c r="G94" s="108">
        <v>44365</v>
      </c>
    </row>
    <row r="95" spans="1:7" x14ac:dyDescent="0.25">
      <c r="A95" s="13"/>
      <c r="B95" s="13"/>
      <c r="D95" s="115" t="s">
        <v>167</v>
      </c>
      <c r="E95" s="116"/>
      <c r="F95" s="117"/>
      <c r="G95" s="118"/>
    </row>
    <row r="96" spans="1:7" x14ac:dyDescent="0.25">
      <c r="A96" s="13"/>
      <c r="B96" s="13"/>
      <c r="D96" s="48" t="s">
        <v>168</v>
      </c>
      <c r="E96" s="105"/>
      <c r="F96" s="106">
        <v>44368</v>
      </c>
      <c r="G96" s="108">
        <v>44370</v>
      </c>
    </row>
    <row r="97" spans="1:7" x14ac:dyDescent="0.25">
      <c r="A97" s="13"/>
      <c r="B97" s="13"/>
      <c r="D97" s="48" t="s">
        <v>169</v>
      </c>
      <c r="E97" s="105"/>
      <c r="F97" s="106">
        <v>44368</v>
      </c>
      <c r="G97" s="108">
        <v>44370</v>
      </c>
    </row>
    <row r="98" spans="1:7" x14ac:dyDescent="0.25">
      <c r="A98" s="13"/>
      <c r="B98" s="13"/>
      <c r="D98" s="115" t="s">
        <v>175</v>
      </c>
      <c r="E98" s="116"/>
      <c r="F98" s="117"/>
      <c r="G98" s="118"/>
    </row>
    <row r="99" spans="1:7" x14ac:dyDescent="0.25">
      <c r="A99" s="13"/>
      <c r="B99" s="13"/>
      <c r="D99" s="109" t="s">
        <v>149</v>
      </c>
      <c r="E99" s="105"/>
      <c r="F99" s="106">
        <v>44371</v>
      </c>
      <c r="G99" s="108">
        <v>44385</v>
      </c>
    </row>
    <row r="100" spans="1:7" x14ac:dyDescent="0.25">
      <c r="A100" s="13"/>
      <c r="B100" s="13"/>
      <c r="D100" s="109" t="s">
        <v>170</v>
      </c>
      <c r="E100" s="105"/>
      <c r="F100" s="106">
        <v>44371</v>
      </c>
      <c r="G100" s="108">
        <v>44385</v>
      </c>
    </row>
    <row r="101" spans="1:7" x14ac:dyDescent="0.25">
      <c r="A101" s="13"/>
      <c r="B101" s="13"/>
      <c r="D101" s="109" t="s">
        <v>171</v>
      </c>
      <c r="E101" s="105"/>
      <c r="F101" s="106">
        <v>44371</v>
      </c>
      <c r="G101" s="108">
        <v>44385</v>
      </c>
    </row>
    <row r="102" spans="1:7" x14ac:dyDescent="0.25">
      <c r="A102" s="13"/>
      <c r="B102" s="13"/>
      <c r="D102" s="109" t="s">
        <v>172</v>
      </c>
      <c r="E102" s="105"/>
      <c r="F102" s="106">
        <v>44371</v>
      </c>
      <c r="G102" s="108">
        <v>44385</v>
      </c>
    </row>
    <row r="103" spans="1:7" x14ac:dyDescent="0.25">
      <c r="A103" s="13"/>
      <c r="B103" s="13"/>
      <c r="D103" s="109" t="s">
        <v>173</v>
      </c>
      <c r="E103" s="105"/>
      <c r="F103" s="106">
        <v>44371</v>
      </c>
      <c r="G103" s="108">
        <v>44385</v>
      </c>
    </row>
    <row r="104" spans="1:7" x14ac:dyDescent="0.25">
      <c r="A104" s="13"/>
      <c r="B104" s="13"/>
      <c r="D104" s="115" t="s">
        <v>174</v>
      </c>
      <c r="E104" s="116"/>
      <c r="F104" s="117"/>
      <c r="G104" s="118"/>
    </row>
    <row r="105" spans="1:7" x14ac:dyDescent="0.25">
      <c r="A105" s="13"/>
      <c r="B105" s="13"/>
      <c r="D105" s="48" t="s">
        <v>183</v>
      </c>
      <c r="E105" s="105"/>
      <c r="F105" s="106">
        <v>44371</v>
      </c>
      <c r="G105" s="108">
        <v>44385</v>
      </c>
    </row>
    <row r="106" spans="1:7" x14ac:dyDescent="0.25">
      <c r="A106" s="13"/>
      <c r="B106" s="13"/>
      <c r="D106" s="48" t="s">
        <v>184</v>
      </c>
      <c r="E106" s="105"/>
      <c r="F106" s="91">
        <v>44385</v>
      </c>
      <c r="G106" s="108">
        <v>44386</v>
      </c>
    </row>
    <row r="107" spans="1:7" x14ac:dyDescent="0.25">
      <c r="A107" s="13"/>
      <c r="B107" s="13"/>
      <c r="D107" s="115" t="s">
        <v>55</v>
      </c>
      <c r="E107" s="116"/>
      <c r="F107" s="117"/>
      <c r="G107" s="118"/>
    </row>
    <row r="108" spans="1:7" x14ac:dyDescent="0.25">
      <c r="A108" s="13"/>
      <c r="B108" s="13"/>
      <c r="D108" s="48" t="s">
        <v>176</v>
      </c>
      <c r="E108" s="105"/>
      <c r="F108" s="106">
        <v>44371</v>
      </c>
      <c r="G108" s="108">
        <v>44386</v>
      </c>
    </row>
    <row r="109" spans="1:7" x14ac:dyDescent="0.25">
      <c r="A109" s="13"/>
      <c r="B109" s="13"/>
      <c r="D109" s="48" t="s">
        <v>177</v>
      </c>
      <c r="E109" s="105"/>
      <c r="F109" s="106">
        <v>44371</v>
      </c>
      <c r="G109" s="108">
        <v>44386</v>
      </c>
    </row>
    <row r="110" spans="1:7" x14ac:dyDescent="0.25">
      <c r="A110" s="13"/>
      <c r="B110" s="13"/>
      <c r="D110" s="48" t="s">
        <v>178</v>
      </c>
      <c r="E110" s="105"/>
      <c r="F110" s="106">
        <v>44371</v>
      </c>
      <c r="G110" s="108">
        <v>44386</v>
      </c>
    </row>
    <row r="111" spans="1:7" x14ac:dyDescent="0.25">
      <c r="A111" s="13"/>
      <c r="B111" s="13"/>
      <c r="D111" s="48" t="s">
        <v>179</v>
      </c>
      <c r="E111" s="105"/>
      <c r="F111" s="106">
        <v>44371</v>
      </c>
      <c r="G111" s="108">
        <v>44386</v>
      </c>
    </row>
    <row r="112" spans="1:7" x14ac:dyDescent="0.25">
      <c r="A112" s="13"/>
      <c r="B112" s="13"/>
      <c r="D112" s="48" t="s">
        <v>180</v>
      </c>
      <c r="E112" s="105"/>
      <c r="F112" s="106">
        <v>44371</v>
      </c>
      <c r="G112" s="108">
        <v>44386</v>
      </c>
    </row>
    <row r="113" spans="1:7" x14ac:dyDescent="0.25">
      <c r="A113" s="13"/>
      <c r="B113" s="13"/>
      <c r="D113" s="48" t="s">
        <v>181</v>
      </c>
      <c r="E113" s="105"/>
      <c r="F113" s="106">
        <v>44371</v>
      </c>
      <c r="G113" s="108">
        <v>44386</v>
      </c>
    </row>
    <row r="114" spans="1:7" x14ac:dyDescent="0.25">
      <c r="A114" s="13"/>
      <c r="B114" s="13"/>
      <c r="D114" s="48" t="s">
        <v>182</v>
      </c>
      <c r="E114" s="105"/>
      <c r="F114" s="106">
        <v>44371</v>
      </c>
      <c r="G114" s="108">
        <v>44386</v>
      </c>
    </row>
    <row r="115" spans="1:7" x14ac:dyDescent="0.25">
      <c r="A115" s="13"/>
      <c r="B115" s="13"/>
      <c r="D115" s="115" t="s">
        <v>185</v>
      </c>
      <c r="E115" s="116"/>
      <c r="F115" s="117"/>
      <c r="G115" s="118"/>
    </row>
    <row r="116" spans="1:7" x14ac:dyDescent="0.25">
      <c r="A116" s="13"/>
      <c r="B116" s="13"/>
      <c r="D116" s="48" t="s">
        <v>147</v>
      </c>
      <c r="E116" s="105"/>
      <c r="F116" s="106">
        <v>44389</v>
      </c>
      <c r="G116" s="108">
        <v>44393</v>
      </c>
    </row>
    <row r="117" spans="1:7" x14ac:dyDescent="0.25">
      <c r="A117" s="13"/>
      <c r="B117" s="13"/>
      <c r="D117" s="48" t="s">
        <v>148</v>
      </c>
      <c r="E117" s="105"/>
      <c r="F117" s="106">
        <v>44389</v>
      </c>
      <c r="G117" s="108">
        <v>44393</v>
      </c>
    </row>
    <row r="118" spans="1:7" x14ac:dyDescent="0.25">
      <c r="A118" s="13"/>
      <c r="B118" s="13"/>
      <c r="D118" s="50" t="s">
        <v>186</v>
      </c>
      <c r="E118" s="110"/>
      <c r="F118" s="111">
        <v>44389</v>
      </c>
      <c r="G118" s="112">
        <v>44393</v>
      </c>
    </row>
    <row r="119" spans="1:7" x14ac:dyDescent="0.25">
      <c r="A119" s="13"/>
      <c r="B119" s="13"/>
    </row>
    <row r="120" spans="1:7" x14ac:dyDescent="0.25">
      <c r="A120" s="13"/>
      <c r="B120" s="13"/>
    </row>
    <row r="121" spans="1:7" x14ac:dyDescent="0.25">
      <c r="A121" s="13"/>
      <c r="B121" s="13"/>
    </row>
    <row r="122" spans="1:7" x14ac:dyDescent="0.25">
      <c r="A122" s="13"/>
      <c r="B122" s="13"/>
    </row>
    <row r="123" spans="1:7" x14ac:dyDescent="0.25">
      <c r="A123" s="13"/>
      <c r="B123" s="13"/>
    </row>
    <row r="124" spans="1:7" x14ac:dyDescent="0.25">
      <c r="A124" s="13"/>
      <c r="B124" s="13"/>
    </row>
    <row r="125" spans="1:7" x14ac:dyDescent="0.25">
      <c r="A125" s="13"/>
      <c r="B125" s="13"/>
    </row>
    <row r="126" spans="1:7" x14ac:dyDescent="0.25">
      <c r="A126" s="13"/>
      <c r="B126" s="13"/>
    </row>
    <row r="127" spans="1:7" x14ac:dyDescent="0.25">
      <c r="A127" s="13"/>
      <c r="B127" s="13"/>
    </row>
    <row r="128" spans="1:7" x14ac:dyDescent="0.25">
      <c r="A128" s="13"/>
      <c r="B128" s="13"/>
    </row>
    <row r="129" spans="1:2" x14ac:dyDescent="0.25">
      <c r="A129" s="13"/>
      <c r="B129" s="13"/>
    </row>
    <row r="130" spans="1:2" x14ac:dyDescent="0.25">
      <c r="A130" s="13"/>
      <c r="B130" s="13"/>
    </row>
    <row r="131" spans="1:2" x14ac:dyDescent="0.25">
      <c r="A131" s="13"/>
      <c r="B131" s="13"/>
    </row>
    <row r="132" spans="1:2" x14ac:dyDescent="0.25">
      <c r="A132" s="13"/>
      <c r="B132" s="13"/>
    </row>
    <row r="133" spans="1:2" x14ac:dyDescent="0.25">
      <c r="A133" s="13"/>
      <c r="B133" s="13"/>
    </row>
    <row r="134" spans="1:2" x14ac:dyDescent="0.25">
      <c r="A134" s="13"/>
      <c r="B134" s="13"/>
    </row>
    <row r="135" spans="1:2" x14ac:dyDescent="0.25">
      <c r="A135" s="13"/>
      <c r="B135" s="13"/>
    </row>
    <row r="136" spans="1:2" x14ac:dyDescent="0.25">
      <c r="A136" s="13"/>
      <c r="B136" s="13"/>
    </row>
    <row r="137" spans="1:2" x14ac:dyDescent="0.25">
      <c r="A137" s="13"/>
      <c r="B137" s="13"/>
    </row>
    <row r="138" spans="1:2" x14ac:dyDescent="0.25">
      <c r="A138" s="13"/>
      <c r="B138" s="13"/>
    </row>
    <row r="139" spans="1:2" x14ac:dyDescent="0.25">
      <c r="A139" s="13"/>
      <c r="B139" s="13"/>
    </row>
    <row r="140" spans="1:2" x14ac:dyDescent="0.25">
      <c r="A140" s="13"/>
      <c r="B140" s="13"/>
    </row>
    <row r="141" spans="1:2" x14ac:dyDescent="0.25">
      <c r="A141" s="13"/>
      <c r="B141" s="13"/>
    </row>
    <row r="142" spans="1:2" x14ac:dyDescent="0.25">
      <c r="A142" s="13"/>
      <c r="B142" s="13"/>
    </row>
    <row r="143" spans="1:2" x14ac:dyDescent="0.25">
      <c r="A143" s="13"/>
      <c r="B143" s="13"/>
    </row>
    <row r="144" spans="1:2" x14ac:dyDescent="0.25">
      <c r="A144" s="13"/>
      <c r="B144" s="13"/>
    </row>
    <row r="145" spans="1:2" x14ac:dyDescent="0.25">
      <c r="A145" s="13"/>
      <c r="B145" s="13"/>
    </row>
    <row r="146" spans="1:2" x14ac:dyDescent="0.25">
      <c r="A146" s="13"/>
      <c r="B146" s="13"/>
    </row>
    <row r="147" spans="1:2" x14ac:dyDescent="0.25">
      <c r="A147" s="13"/>
      <c r="B147" s="13"/>
    </row>
    <row r="148" spans="1:2" x14ac:dyDescent="0.25">
      <c r="A148" s="13"/>
      <c r="B148" s="13"/>
    </row>
    <row r="149" spans="1:2" x14ac:dyDescent="0.25">
      <c r="A149" s="13"/>
      <c r="B149" s="13"/>
    </row>
    <row r="150" spans="1:2" x14ac:dyDescent="0.25">
      <c r="A150" s="13"/>
      <c r="B150" s="13"/>
    </row>
    <row r="151" spans="1:2" x14ac:dyDescent="0.25">
      <c r="A151" s="13"/>
      <c r="B151" s="13"/>
    </row>
    <row r="152" spans="1:2" x14ac:dyDescent="0.25">
      <c r="A152" s="13"/>
      <c r="B152" s="13"/>
    </row>
    <row r="153" spans="1:2" x14ac:dyDescent="0.25">
      <c r="A153" s="13"/>
      <c r="B153" s="13"/>
    </row>
    <row r="154" spans="1:2" x14ac:dyDescent="0.25">
      <c r="A154" s="13"/>
      <c r="B154" s="13"/>
    </row>
    <row r="155" spans="1:2" x14ac:dyDescent="0.25">
      <c r="A155" s="13"/>
      <c r="B155" s="13"/>
    </row>
    <row r="156" spans="1:2" x14ac:dyDescent="0.25">
      <c r="A156" s="13"/>
      <c r="B156" s="13"/>
    </row>
    <row r="157" spans="1:2" x14ac:dyDescent="0.25">
      <c r="A157" s="13"/>
      <c r="B157" s="13"/>
    </row>
    <row r="158" spans="1:2" x14ac:dyDescent="0.25">
      <c r="A158" s="13"/>
      <c r="B158" s="13"/>
    </row>
    <row r="159" spans="1:2" x14ac:dyDescent="0.25">
      <c r="A159" s="13"/>
      <c r="B159" s="13"/>
    </row>
    <row r="160" spans="1:2" x14ac:dyDescent="0.25">
      <c r="A160" s="13"/>
      <c r="B160" s="13"/>
    </row>
    <row r="161" spans="1:2" x14ac:dyDescent="0.25">
      <c r="A161" s="13"/>
      <c r="B161" s="13"/>
    </row>
    <row r="162" spans="1:2" x14ac:dyDescent="0.25">
      <c r="A162" s="13"/>
      <c r="B162" s="13"/>
    </row>
    <row r="163" spans="1:2" x14ac:dyDescent="0.25">
      <c r="A163" s="13"/>
      <c r="B163" s="13"/>
    </row>
    <row r="164" spans="1:2" x14ac:dyDescent="0.25">
      <c r="A164" s="13"/>
      <c r="B164" s="13"/>
    </row>
    <row r="165" spans="1:2" x14ac:dyDescent="0.25">
      <c r="A165" s="13"/>
      <c r="B165" s="13"/>
    </row>
    <row r="166" spans="1:2" x14ac:dyDescent="0.25">
      <c r="A166" s="13"/>
      <c r="B166" s="13"/>
    </row>
    <row r="167" spans="1:2" x14ac:dyDescent="0.25">
      <c r="A167" s="13"/>
      <c r="B167" s="13"/>
    </row>
    <row r="168" spans="1:2" x14ac:dyDescent="0.25">
      <c r="A168" s="13"/>
      <c r="B168" s="13"/>
    </row>
    <row r="169" spans="1:2" x14ac:dyDescent="0.25">
      <c r="A169" s="13"/>
      <c r="B169" s="13"/>
    </row>
    <row r="170" spans="1:2" x14ac:dyDescent="0.25">
      <c r="A170" s="13"/>
      <c r="B170" s="13"/>
    </row>
    <row r="171" spans="1:2" x14ac:dyDescent="0.25">
      <c r="A171" s="13"/>
      <c r="B171" s="13"/>
    </row>
    <row r="172" spans="1:2" x14ac:dyDescent="0.25">
      <c r="A172" s="13"/>
      <c r="B172" s="13"/>
    </row>
    <row r="173" spans="1:2" x14ac:dyDescent="0.25">
      <c r="A173" s="13"/>
      <c r="B173" s="13"/>
    </row>
    <row r="174" spans="1:2" x14ac:dyDescent="0.25">
      <c r="A174" s="13"/>
      <c r="B174" s="13"/>
    </row>
    <row r="175" spans="1:2" x14ac:dyDescent="0.25">
      <c r="A175" s="13"/>
      <c r="B175" s="13"/>
    </row>
    <row r="176" spans="1:2" x14ac:dyDescent="0.25">
      <c r="A176" s="13"/>
      <c r="B176" s="13"/>
    </row>
    <row r="177" spans="1:2" x14ac:dyDescent="0.25">
      <c r="A177" s="13"/>
      <c r="B177" s="13"/>
    </row>
    <row r="178" spans="1:2" x14ac:dyDescent="0.25">
      <c r="A178" s="13"/>
      <c r="B178" s="13"/>
    </row>
    <row r="179" spans="1:2" x14ac:dyDescent="0.25">
      <c r="A179" s="13"/>
      <c r="B179" s="13"/>
    </row>
    <row r="180" spans="1:2" x14ac:dyDescent="0.25">
      <c r="A180" s="13"/>
      <c r="B180" s="13"/>
    </row>
    <row r="181" spans="1:2" x14ac:dyDescent="0.25">
      <c r="A181" s="13"/>
      <c r="B181" s="13"/>
    </row>
    <row r="182" spans="1:2" x14ac:dyDescent="0.25">
      <c r="A182" s="13"/>
      <c r="B182" s="13"/>
    </row>
    <row r="183" spans="1:2" x14ac:dyDescent="0.25">
      <c r="A183" s="13"/>
      <c r="B183" s="13"/>
    </row>
    <row r="184" spans="1:2" x14ac:dyDescent="0.25">
      <c r="A184" s="13"/>
      <c r="B184" s="13"/>
    </row>
    <row r="185" spans="1:2" x14ac:dyDescent="0.25">
      <c r="A185" s="13"/>
      <c r="B185" s="13"/>
    </row>
    <row r="186" spans="1:2" x14ac:dyDescent="0.25">
      <c r="A186" s="13"/>
      <c r="B186" s="13"/>
    </row>
    <row r="187" spans="1:2" x14ac:dyDescent="0.25">
      <c r="A187" s="13"/>
      <c r="B187" s="13"/>
    </row>
    <row r="188" spans="1:2" x14ac:dyDescent="0.25">
      <c r="A188" s="13"/>
      <c r="B188" s="13"/>
    </row>
    <row r="189" spans="1:2" x14ac:dyDescent="0.25">
      <c r="A189" s="13"/>
      <c r="B189" s="13"/>
    </row>
    <row r="190" spans="1:2" x14ac:dyDescent="0.25">
      <c r="A190" s="13"/>
      <c r="B190" s="13"/>
    </row>
    <row r="191" spans="1:2" x14ac:dyDescent="0.25">
      <c r="A191" s="13"/>
      <c r="B191" s="13"/>
    </row>
    <row r="192" spans="1:2" x14ac:dyDescent="0.25">
      <c r="A192" s="13"/>
      <c r="B192" s="13"/>
    </row>
    <row r="193" spans="1:2" x14ac:dyDescent="0.25">
      <c r="A193" s="13"/>
      <c r="B193" s="13"/>
    </row>
    <row r="194" spans="1:2" x14ac:dyDescent="0.25">
      <c r="A194" s="13"/>
      <c r="B194" s="13"/>
    </row>
    <row r="195" spans="1:2" x14ac:dyDescent="0.25">
      <c r="A195" s="13"/>
      <c r="B195" s="13"/>
    </row>
    <row r="196" spans="1:2" x14ac:dyDescent="0.25">
      <c r="A196" s="13"/>
      <c r="B196" s="13"/>
    </row>
    <row r="197" spans="1:2" x14ac:dyDescent="0.25">
      <c r="A197" s="13"/>
      <c r="B197" s="13"/>
    </row>
    <row r="198" spans="1:2" x14ac:dyDescent="0.25">
      <c r="A198" s="13"/>
      <c r="B198" s="13"/>
    </row>
    <row r="199" spans="1:2" x14ac:dyDescent="0.25">
      <c r="A199" s="13"/>
      <c r="B199" s="13"/>
    </row>
    <row r="200" spans="1:2" x14ac:dyDescent="0.25">
      <c r="A200" s="13"/>
      <c r="B200" s="13"/>
    </row>
    <row r="201" spans="1:2" x14ac:dyDescent="0.25">
      <c r="A201" s="13"/>
      <c r="B201" s="13"/>
    </row>
    <row r="202" spans="1:2" x14ac:dyDescent="0.25">
      <c r="A202" s="13"/>
      <c r="B202" s="13"/>
    </row>
    <row r="203" spans="1:2" x14ac:dyDescent="0.25">
      <c r="A203" s="13"/>
      <c r="B203" s="13"/>
    </row>
    <row r="204" spans="1:2" x14ac:dyDescent="0.25">
      <c r="A204" s="13"/>
      <c r="B204" s="13"/>
    </row>
    <row r="205" spans="1:2" x14ac:dyDescent="0.25">
      <c r="A205" s="13"/>
      <c r="B205" s="13"/>
    </row>
    <row r="206" spans="1:2" x14ac:dyDescent="0.25">
      <c r="A206" s="13"/>
      <c r="B206" s="13"/>
    </row>
    <row r="207" spans="1:2" x14ac:dyDescent="0.25">
      <c r="A207" s="13"/>
      <c r="B207" s="13"/>
    </row>
    <row r="208" spans="1:2" x14ac:dyDescent="0.25">
      <c r="A208" s="13"/>
      <c r="B208" s="13"/>
    </row>
    <row r="209" spans="1:2" x14ac:dyDescent="0.25">
      <c r="A209" s="13"/>
      <c r="B209" s="13"/>
    </row>
    <row r="210" spans="1:2" x14ac:dyDescent="0.25">
      <c r="A210" s="13"/>
      <c r="B210" s="13"/>
    </row>
    <row r="211" spans="1:2" x14ac:dyDescent="0.25">
      <c r="A211" s="13"/>
      <c r="B211" s="13"/>
    </row>
    <row r="212" spans="1:2" x14ac:dyDescent="0.25">
      <c r="A212" s="13"/>
      <c r="B212" s="13"/>
    </row>
    <row r="213" spans="1:2" x14ac:dyDescent="0.25">
      <c r="A213" s="13"/>
      <c r="B213" s="13"/>
    </row>
    <row r="214" spans="1:2" x14ac:dyDescent="0.25">
      <c r="A214" s="13"/>
      <c r="B214" s="13"/>
    </row>
    <row r="215" spans="1:2" x14ac:dyDescent="0.25">
      <c r="A215" s="13"/>
      <c r="B215" s="13"/>
    </row>
    <row r="216" spans="1:2" x14ac:dyDescent="0.25">
      <c r="A216" s="13"/>
      <c r="B216" s="13"/>
    </row>
    <row r="217" spans="1:2" x14ac:dyDescent="0.25">
      <c r="A217" s="13"/>
      <c r="B217" s="13"/>
    </row>
    <row r="218" spans="1:2" x14ac:dyDescent="0.25">
      <c r="A218" s="13"/>
      <c r="B218" s="13"/>
    </row>
    <row r="219" spans="1:2" x14ac:dyDescent="0.25">
      <c r="A219" s="13"/>
      <c r="B219" s="13"/>
    </row>
    <row r="220" spans="1:2" x14ac:dyDescent="0.25">
      <c r="A220" s="13"/>
      <c r="B220" s="13"/>
    </row>
    <row r="221" spans="1:2" x14ac:dyDescent="0.25">
      <c r="A221" s="13"/>
      <c r="B221" s="13"/>
    </row>
    <row r="222" spans="1:2" x14ac:dyDescent="0.25">
      <c r="A222" s="13"/>
      <c r="B222" s="13"/>
    </row>
    <row r="223" spans="1:2" x14ac:dyDescent="0.25">
      <c r="A223" s="13"/>
      <c r="B223" s="13"/>
    </row>
    <row r="224" spans="1:2" x14ac:dyDescent="0.25">
      <c r="A224" s="13"/>
      <c r="B224" s="13"/>
    </row>
    <row r="225" spans="1:2" x14ac:dyDescent="0.25">
      <c r="A225" s="13"/>
      <c r="B225" s="13"/>
    </row>
    <row r="226" spans="1:2" x14ac:dyDescent="0.25">
      <c r="A226" s="13"/>
      <c r="B226" s="13"/>
    </row>
    <row r="227" spans="1:2" x14ac:dyDescent="0.25">
      <c r="A227" s="13"/>
      <c r="B227" s="13"/>
    </row>
    <row r="228" spans="1:2" x14ac:dyDescent="0.25">
      <c r="A228" s="13"/>
      <c r="B228" s="13"/>
    </row>
    <row r="229" spans="1:2" x14ac:dyDescent="0.25">
      <c r="A229" s="13"/>
      <c r="B229" s="13"/>
    </row>
    <row r="230" spans="1:2" x14ac:dyDescent="0.25">
      <c r="A230" s="13"/>
      <c r="B230" s="13"/>
    </row>
    <row r="231" spans="1:2" x14ac:dyDescent="0.25">
      <c r="A231" s="13"/>
      <c r="B231" s="13"/>
    </row>
    <row r="232" spans="1:2" x14ac:dyDescent="0.25">
      <c r="A232" s="13"/>
      <c r="B232" s="13"/>
    </row>
    <row r="233" spans="1:2" x14ac:dyDescent="0.25">
      <c r="A233" s="13"/>
      <c r="B233" s="13"/>
    </row>
    <row r="234" spans="1:2" x14ac:dyDescent="0.25">
      <c r="A234" s="13"/>
      <c r="B234" s="13"/>
    </row>
    <row r="235" spans="1:2" x14ac:dyDescent="0.25">
      <c r="A235" s="13"/>
      <c r="B235" s="13"/>
    </row>
    <row r="236" spans="1:2" x14ac:dyDescent="0.25">
      <c r="A236" s="13"/>
      <c r="B236" s="13"/>
    </row>
    <row r="237" spans="1:2" x14ac:dyDescent="0.25">
      <c r="A237" s="13"/>
      <c r="B237" s="13"/>
    </row>
    <row r="238" spans="1:2" x14ac:dyDescent="0.25">
      <c r="A238" s="13"/>
      <c r="B238" s="13"/>
    </row>
    <row r="239" spans="1:2" x14ac:dyDescent="0.25">
      <c r="A239" s="13"/>
      <c r="B239" s="13"/>
    </row>
    <row r="240" spans="1:2" x14ac:dyDescent="0.25">
      <c r="A240" s="13"/>
      <c r="B240" s="13"/>
    </row>
    <row r="241" spans="1:2" x14ac:dyDescent="0.25">
      <c r="A241" s="13"/>
      <c r="B241" s="13"/>
    </row>
    <row r="242" spans="1:2" x14ac:dyDescent="0.25">
      <c r="A242" s="13"/>
      <c r="B242" s="13"/>
    </row>
    <row r="243" spans="1:2" x14ac:dyDescent="0.25">
      <c r="A243" s="13"/>
      <c r="B243" s="13"/>
    </row>
    <row r="244" spans="1:2" x14ac:dyDescent="0.25">
      <c r="A244" s="13"/>
      <c r="B244" s="13"/>
    </row>
    <row r="245" spans="1:2" x14ac:dyDescent="0.25">
      <c r="A245" s="13"/>
      <c r="B245" s="13"/>
    </row>
    <row r="246" spans="1:2" x14ac:dyDescent="0.25">
      <c r="A246" s="13"/>
      <c r="B246" s="13"/>
    </row>
    <row r="247" spans="1:2" x14ac:dyDescent="0.25">
      <c r="A247" s="13"/>
      <c r="B247" s="13"/>
    </row>
    <row r="248" spans="1:2" x14ac:dyDescent="0.25">
      <c r="A248" s="13"/>
      <c r="B248" s="13"/>
    </row>
    <row r="249" spans="1:2" x14ac:dyDescent="0.25">
      <c r="A249" s="13"/>
      <c r="B249" s="13"/>
    </row>
    <row r="250" spans="1:2" x14ac:dyDescent="0.25">
      <c r="A250" s="13"/>
      <c r="B250" s="13"/>
    </row>
    <row r="251" spans="1:2" x14ac:dyDescent="0.25">
      <c r="A251" s="13"/>
      <c r="B251" s="13"/>
    </row>
    <row r="252" spans="1:2" x14ac:dyDescent="0.25">
      <c r="A252" s="13"/>
      <c r="B252" s="13"/>
    </row>
    <row r="253" spans="1:2" x14ac:dyDescent="0.25">
      <c r="A253" s="13"/>
      <c r="B253" s="13"/>
    </row>
    <row r="254" spans="1:2" x14ac:dyDescent="0.25">
      <c r="A254" s="13"/>
      <c r="B254" s="13"/>
    </row>
    <row r="255" spans="1:2" x14ac:dyDescent="0.25">
      <c r="A255" s="13"/>
      <c r="B255" s="13"/>
    </row>
    <row r="256" spans="1:2" x14ac:dyDescent="0.25">
      <c r="A256" s="13"/>
      <c r="B256" s="13"/>
    </row>
    <row r="257" spans="1:2" x14ac:dyDescent="0.25">
      <c r="A257" s="13"/>
      <c r="B257" s="13"/>
    </row>
    <row r="258" spans="1:2" x14ac:dyDescent="0.25">
      <c r="A258" s="13"/>
      <c r="B258" s="13"/>
    </row>
    <row r="259" spans="1:2" x14ac:dyDescent="0.25">
      <c r="A259" s="13"/>
      <c r="B259" s="13"/>
    </row>
    <row r="260" spans="1:2" x14ac:dyDescent="0.25">
      <c r="A260" s="13"/>
      <c r="B260" s="13"/>
    </row>
    <row r="261" spans="1:2" x14ac:dyDescent="0.25">
      <c r="A261" s="13"/>
      <c r="B261" s="13"/>
    </row>
    <row r="262" spans="1:2" x14ac:dyDescent="0.25">
      <c r="A262" s="13"/>
      <c r="B262" s="13"/>
    </row>
    <row r="263" spans="1:2" x14ac:dyDescent="0.25">
      <c r="A263" s="13"/>
      <c r="B263" s="13"/>
    </row>
    <row r="264" spans="1:2" x14ac:dyDescent="0.25">
      <c r="A264" s="13"/>
      <c r="B264" s="13"/>
    </row>
    <row r="265" spans="1:2" x14ac:dyDescent="0.25">
      <c r="A265" s="13"/>
      <c r="B265" s="13"/>
    </row>
    <row r="266" spans="1:2" x14ac:dyDescent="0.25">
      <c r="A266" s="13"/>
      <c r="B266" s="13"/>
    </row>
    <row r="267" spans="1:2" x14ac:dyDescent="0.25">
      <c r="A267" s="13"/>
      <c r="B267" s="13"/>
    </row>
    <row r="268" spans="1:2" x14ac:dyDescent="0.25">
      <c r="A268" s="13"/>
      <c r="B268" s="13"/>
    </row>
    <row r="269" spans="1:2" x14ac:dyDescent="0.25">
      <c r="A269" s="13"/>
      <c r="B269" s="13"/>
    </row>
    <row r="270" spans="1:2" x14ac:dyDescent="0.25">
      <c r="A270" s="13"/>
      <c r="B270" s="13"/>
    </row>
    <row r="271" spans="1:2" x14ac:dyDescent="0.25">
      <c r="A271" s="13"/>
      <c r="B271" s="13"/>
    </row>
    <row r="272" spans="1:2" x14ac:dyDescent="0.25">
      <c r="A272" s="13"/>
      <c r="B272" s="13"/>
    </row>
    <row r="273" spans="1:2" x14ac:dyDescent="0.25">
      <c r="A273" s="13"/>
      <c r="B273" s="13"/>
    </row>
    <row r="274" spans="1:2" x14ac:dyDescent="0.25">
      <c r="A274" s="13"/>
      <c r="B274" s="13"/>
    </row>
    <row r="275" spans="1:2" x14ac:dyDescent="0.25">
      <c r="A275" s="13"/>
      <c r="B275" s="13"/>
    </row>
    <row r="276" spans="1:2" x14ac:dyDescent="0.25">
      <c r="A276" s="13"/>
      <c r="B276" s="13"/>
    </row>
    <row r="277" spans="1:2" x14ac:dyDescent="0.25">
      <c r="A277" s="13"/>
      <c r="B277" s="13"/>
    </row>
    <row r="278" spans="1:2" x14ac:dyDescent="0.25">
      <c r="A278" s="13"/>
      <c r="B278" s="13"/>
    </row>
    <row r="279" spans="1:2" x14ac:dyDescent="0.25">
      <c r="A279" s="13"/>
      <c r="B279" s="13"/>
    </row>
    <row r="280" spans="1:2" x14ac:dyDescent="0.25">
      <c r="A280" s="13"/>
      <c r="B280" s="13"/>
    </row>
    <row r="281" spans="1:2" x14ac:dyDescent="0.25">
      <c r="A281" s="13"/>
      <c r="B281" s="13"/>
    </row>
    <row r="282" spans="1:2" x14ac:dyDescent="0.25">
      <c r="A282" s="13"/>
      <c r="B282" s="13"/>
    </row>
    <row r="283" spans="1:2" x14ac:dyDescent="0.25">
      <c r="A283" s="13"/>
      <c r="B283" s="13"/>
    </row>
    <row r="284" spans="1:2" x14ac:dyDescent="0.25">
      <c r="A284" s="13"/>
      <c r="B284" s="13"/>
    </row>
    <row r="285" spans="1:2" x14ac:dyDescent="0.25">
      <c r="A285" s="13"/>
      <c r="B285" s="13"/>
    </row>
    <row r="286" spans="1:2" x14ac:dyDescent="0.25">
      <c r="A286" s="13"/>
      <c r="B286" s="13"/>
    </row>
    <row r="287" spans="1:2" x14ac:dyDescent="0.25">
      <c r="A287" s="13"/>
      <c r="B287" s="13"/>
    </row>
    <row r="288" spans="1:2" x14ac:dyDescent="0.25">
      <c r="A288" s="13"/>
      <c r="B288" s="13"/>
    </row>
    <row r="289" spans="1:2" x14ac:dyDescent="0.25">
      <c r="A289" s="13"/>
      <c r="B289" s="13"/>
    </row>
    <row r="290" spans="1:2" x14ac:dyDescent="0.25">
      <c r="A290" s="13"/>
      <c r="B290" s="13"/>
    </row>
    <row r="291" spans="1:2" x14ac:dyDescent="0.25">
      <c r="A291" s="13"/>
      <c r="B291" s="13"/>
    </row>
    <row r="292" spans="1:2" x14ac:dyDescent="0.25">
      <c r="A292" s="13"/>
      <c r="B292" s="13"/>
    </row>
    <row r="293" spans="1:2" x14ac:dyDescent="0.25">
      <c r="A293" s="13"/>
      <c r="B293" s="13"/>
    </row>
    <row r="294" spans="1:2" x14ac:dyDescent="0.25">
      <c r="A294" s="13"/>
      <c r="B294" s="13"/>
    </row>
    <row r="295" spans="1:2" x14ac:dyDescent="0.25">
      <c r="A295" s="13"/>
      <c r="B295" s="13"/>
    </row>
    <row r="296" spans="1:2" x14ac:dyDescent="0.25">
      <c r="A296" s="13"/>
      <c r="B296" s="13"/>
    </row>
    <row r="297" spans="1:2" x14ac:dyDescent="0.25">
      <c r="A297" s="13"/>
      <c r="B297" s="13"/>
    </row>
    <row r="298" spans="1:2" x14ac:dyDescent="0.25">
      <c r="A298" s="13"/>
      <c r="B298" s="13"/>
    </row>
    <row r="299" spans="1:2" x14ac:dyDescent="0.25">
      <c r="A299" s="13"/>
      <c r="B299" s="13"/>
    </row>
    <row r="300" spans="1:2" x14ac:dyDescent="0.25">
      <c r="A300" s="13"/>
      <c r="B300" s="13"/>
    </row>
    <row r="301" spans="1:2" x14ac:dyDescent="0.25">
      <c r="A301" s="13"/>
      <c r="B301" s="13"/>
    </row>
    <row r="302" spans="1:2" x14ac:dyDescent="0.25">
      <c r="A302" s="13"/>
      <c r="B302" s="13"/>
    </row>
    <row r="303" spans="1:2" x14ac:dyDescent="0.25">
      <c r="A303" s="13"/>
      <c r="B303" s="13"/>
    </row>
    <row r="304" spans="1:2" x14ac:dyDescent="0.25">
      <c r="A304" s="13"/>
      <c r="B304" s="13"/>
    </row>
    <row r="305" spans="1:2" x14ac:dyDescent="0.25">
      <c r="A305" s="13"/>
      <c r="B305" s="13"/>
    </row>
    <row r="306" spans="1:2" x14ac:dyDescent="0.25">
      <c r="A306" s="13"/>
      <c r="B306" s="13"/>
    </row>
    <row r="307" spans="1:2" x14ac:dyDescent="0.25">
      <c r="A307" s="13"/>
      <c r="B307" s="13"/>
    </row>
    <row r="308" spans="1:2" x14ac:dyDescent="0.25">
      <c r="A308" s="13"/>
      <c r="B308" s="13"/>
    </row>
    <row r="309" spans="1:2" x14ac:dyDescent="0.25">
      <c r="A309" s="13"/>
      <c r="B309" s="13"/>
    </row>
    <row r="310" spans="1:2" x14ac:dyDescent="0.25">
      <c r="A310" s="13"/>
      <c r="B310" s="13"/>
    </row>
    <row r="311" spans="1:2" x14ac:dyDescent="0.25">
      <c r="A311" s="13"/>
      <c r="B311" s="13"/>
    </row>
    <row r="312" spans="1:2" x14ac:dyDescent="0.25">
      <c r="A312" s="13"/>
      <c r="B312" s="13"/>
    </row>
    <row r="313" spans="1:2" x14ac:dyDescent="0.25">
      <c r="A313" s="13"/>
      <c r="B313" s="13"/>
    </row>
    <row r="314" spans="1:2" x14ac:dyDescent="0.25">
      <c r="A314" s="13"/>
      <c r="B314" s="13"/>
    </row>
    <row r="315" spans="1:2" x14ac:dyDescent="0.25">
      <c r="A315" s="13"/>
      <c r="B315" s="13"/>
    </row>
    <row r="316" spans="1:2" x14ac:dyDescent="0.25">
      <c r="A316" s="13"/>
      <c r="B316" s="13"/>
    </row>
    <row r="317" spans="1:2" x14ac:dyDescent="0.25">
      <c r="A317" s="13"/>
      <c r="B317" s="13"/>
    </row>
    <row r="318" spans="1:2" x14ac:dyDescent="0.25">
      <c r="A318" s="13"/>
      <c r="B318" s="13"/>
    </row>
    <row r="319" spans="1:2" x14ac:dyDescent="0.25">
      <c r="A319" s="13"/>
      <c r="B319" s="13"/>
    </row>
    <row r="320" spans="1:2" x14ac:dyDescent="0.25">
      <c r="A320" s="13"/>
      <c r="B320" s="13"/>
    </row>
    <row r="321" spans="1:2" x14ac:dyDescent="0.25">
      <c r="A321" s="13"/>
      <c r="B321" s="13"/>
    </row>
    <row r="322" spans="1:2" x14ac:dyDescent="0.25">
      <c r="A322" s="13"/>
      <c r="B322" s="13"/>
    </row>
    <row r="323" spans="1:2" x14ac:dyDescent="0.25">
      <c r="A323" s="13"/>
      <c r="B323" s="13"/>
    </row>
    <row r="324" spans="1:2" x14ac:dyDescent="0.25">
      <c r="A324" s="13"/>
      <c r="B324" s="13"/>
    </row>
    <row r="325" spans="1:2" x14ac:dyDescent="0.25">
      <c r="A325" s="13"/>
      <c r="B325" s="13"/>
    </row>
    <row r="326" spans="1:2" x14ac:dyDescent="0.25">
      <c r="A326" s="13"/>
      <c r="B326" s="13"/>
    </row>
    <row r="327" spans="1:2" x14ac:dyDescent="0.25">
      <c r="A327" s="13"/>
      <c r="B327" s="13"/>
    </row>
    <row r="328" spans="1:2" x14ac:dyDescent="0.25">
      <c r="A328" s="13"/>
      <c r="B328" s="13"/>
    </row>
    <row r="329" spans="1:2" x14ac:dyDescent="0.25">
      <c r="A329" s="13"/>
      <c r="B329" s="13"/>
    </row>
    <row r="330" spans="1:2" x14ac:dyDescent="0.25">
      <c r="A330" s="13"/>
      <c r="B330" s="13"/>
    </row>
    <row r="331" spans="1:2" x14ac:dyDescent="0.25">
      <c r="A331" s="13"/>
      <c r="B331" s="13"/>
    </row>
    <row r="332" spans="1:2" x14ac:dyDescent="0.25">
      <c r="A332" s="13"/>
      <c r="B332" s="13"/>
    </row>
    <row r="333" spans="1:2" x14ac:dyDescent="0.25">
      <c r="A333" s="13"/>
      <c r="B333" s="13"/>
    </row>
    <row r="334" spans="1:2" x14ac:dyDescent="0.25">
      <c r="A334" s="13"/>
      <c r="B334" s="13"/>
    </row>
    <row r="335" spans="1:2" x14ac:dyDescent="0.25">
      <c r="A335" s="13"/>
      <c r="B335" s="13"/>
    </row>
    <row r="336" spans="1:2" x14ac:dyDescent="0.25">
      <c r="A336" s="13"/>
      <c r="B336" s="13"/>
    </row>
    <row r="337" spans="1:2" x14ac:dyDescent="0.25">
      <c r="A337" s="13"/>
      <c r="B337" s="13"/>
    </row>
    <row r="338" spans="1:2" x14ac:dyDescent="0.25">
      <c r="A338" s="13"/>
      <c r="B338" s="13"/>
    </row>
    <row r="339" spans="1:2" x14ac:dyDescent="0.25">
      <c r="A339" s="13"/>
      <c r="B339" s="13"/>
    </row>
    <row r="340" spans="1:2" x14ac:dyDescent="0.25">
      <c r="A340" s="13"/>
      <c r="B340" s="13"/>
    </row>
    <row r="341" spans="1:2" x14ac:dyDescent="0.25">
      <c r="A341" s="13"/>
      <c r="B341" s="13"/>
    </row>
    <row r="342" spans="1:2" x14ac:dyDescent="0.25">
      <c r="A342" s="13"/>
      <c r="B342" s="13"/>
    </row>
    <row r="343" spans="1:2" x14ac:dyDescent="0.25">
      <c r="A343" s="13"/>
      <c r="B343" s="13"/>
    </row>
    <row r="344" spans="1:2" x14ac:dyDescent="0.25">
      <c r="A344" s="13"/>
      <c r="B344" s="13"/>
    </row>
    <row r="345" spans="1:2" x14ac:dyDescent="0.25">
      <c r="A345" s="13"/>
      <c r="B345" s="13"/>
    </row>
    <row r="346" spans="1:2" x14ac:dyDescent="0.25">
      <c r="A346" s="13"/>
      <c r="B346" s="13"/>
    </row>
    <row r="347" spans="1:2" x14ac:dyDescent="0.25">
      <c r="A347" s="13"/>
      <c r="B347" s="13"/>
    </row>
    <row r="348" spans="1:2" x14ac:dyDescent="0.25">
      <c r="A348" s="13"/>
      <c r="B348" s="13"/>
    </row>
    <row r="349" spans="1:2" x14ac:dyDescent="0.25">
      <c r="A349" s="13"/>
      <c r="B349" s="13"/>
    </row>
    <row r="350" spans="1:2" x14ac:dyDescent="0.25">
      <c r="A350" s="13"/>
      <c r="B350" s="13"/>
    </row>
    <row r="351" spans="1:2" x14ac:dyDescent="0.25">
      <c r="A351" s="13"/>
      <c r="B351" s="13"/>
    </row>
    <row r="352" spans="1:2" x14ac:dyDescent="0.25">
      <c r="A352" s="13"/>
      <c r="B352" s="13"/>
    </row>
    <row r="353" spans="1:2" x14ac:dyDescent="0.25">
      <c r="A353" s="13"/>
      <c r="B353" s="13"/>
    </row>
    <row r="354" spans="1:2" x14ac:dyDescent="0.25">
      <c r="A354" s="13"/>
      <c r="B354" s="13"/>
    </row>
    <row r="355" spans="1:2" x14ac:dyDescent="0.25">
      <c r="A355" s="13"/>
      <c r="B355" s="13"/>
    </row>
    <row r="356" spans="1:2" x14ac:dyDescent="0.25">
      <c r="A356" s="13"/>
      <c r="B356" s="13"/>
    </row>
    <row r="357" spans="1:2" x14ac:dyDescent="0.25">
      <c r="A357" s="13"/>
      <c r="B357" s="13"/>
    </row>
    <row r="358" spans="1:2" x14ac:dyDescent="0.25">
      <c r="A358" s="13"/>
      <c r="B358" s="13"/>
    </row>
    <row r="359" spans="1:2" x14ac:dyDescent="0.25">
      <c r="A359" s="13"/>
      <c r="B359" s="13"/>
    </row>
    <row r="360" spans="1:2" x14ac:dyDescent="0.25">
      <c r="A360" s="13"/>
      <c r="B360" s="13"/>
    </row>
    <row r="361" spans="1:2" x14ac:dyDescent="0.25">
      <c r="A361" s="13"/>
      <c r="B361" s="13"/>
    </row>
    <row r="362" spans="1:2" x14ac:dyDescent="0.25">
      <c r="A362" s="13"/>
      <c r="B362" s="13"/>
    </row>
    <row r="363" spans="1:2" x14ac:dyDescent="0.25">
      <c r="A363" s="13"/>
      <c r="B363" s="13"/>
    </row>
    <row r="364" spans="1:2" x14ac:dyDescent="0.25">
      <c r="A364" s="13"/>
      <c r="B364" s="13"/>
    </row>
    <row r="365" spans="1:2" x14ac:dyDescent="0.25">
      <c r="A365" s="13"/>
      <c r="B365" s="13"/>
    </row>
    <row r="366" spans="1:2" x14ac:dyDescent="0.25">
      <c r="A366" s="13"/>
      <c r="B366" s="13"/>
    </row>
    <row r="367" spans="1:2" x14ac:dyDescent="0.25">
      <c r="A367" s="13"/>
      <c r="B367" s="13"/>
    </row>
    <row r="368" spans="1:2" x14ac:dyDescent="0.25">
      <c r="A368" s="13"/>
      <c r="B368" s="13"/>
    </row>
    <row r="369" spans="1:2" x14ac:dyDescent="0.25">
      <c r="A369" s="13"/>
      <c r="B369" s="13"/>
    </row>
    <row r="370" spans="1:2" x14ac:dyDescent="0.25">
      <c r="A370" s="13"/>
      <c r="B370" s="13"/>
    </row>
    <row r="371" spans="1:2" x14ac:dyDescent="0.25">
      <c r="A371" s="13"/>
      <c r="B371" s="13"/>
    </row>
    <row r="372" spans="1:2" x14ac:dyDescent="0.25">
      <c r="A372" s="13"/>
      <c r="B372" s="13"/>
    </row>
    <row r="373" spans="1:2" x14ac:dyDescent="0.25">
      <c r="A373" s="13"/>
      <c r="B373" s="13"/>
    </row>
    <row r="374" spans="1:2" x14ac:dyDescent="0.25">
      <c r="A374" s="13"/>
      <c r="B374" s="13"/>
    </row>
    <row r="375" spans="1:2" x14ac:dyDescent="0.25">
      <c r="A375" s="13"/>
      <c r="B375" s="13"/>
    </row>
    <row r="376" spans="1:2" x14ac:dyDescent="0.25">
      <c r="A376" s="13"/>
      <c r="B376" s="13"/>
    </row>
    <row r="377" spans="1:2" x14ac:dyDescent="0.25">
      <c r="A377" s="13"/>
      <c r="B377" s="13"/>
    </row>
    <row r="378" spans="1:2" x14ac:dyDescent="0.25">
      <c r="A378" s="13"/>
      <c r="B378" s="13"/>
    </row>
    <row r="379" spans="1:2" x14ac:dyDescent="0.25">
      <c r="A379" s="13"/>
      <c r="B379" s="13"/>
    </row>
    <row r="380" spans="1:2" x14ac:dyDescent="0.25">
      <c r="A380" s="13"/>
      <c r="B380" s="13"/>
    </row>
    <row r="381" spans="1:2" x14ac:dyDescent="0.25">
      <c r="A381" s="13"/>
      <c r="B381" s="13"/>
    </row>
    <row r="382" spans="1:2" x14ac:dyDescent="0.25">
      <c r="A382" s="13"/>
      <c r="B382" s="13"/>
    </row>
    <row r="383" spans="1:2" x14ac:dyDescent="0.25">
      <c r="A383" s="13"/>
      <c r="B383" s="13"/>
    </row>
    <row r="384" spans="1:2" x14ac:dyDescent="0.25">
      <c r="A384" s="13"/>
      <c r="B384" s="13"/>
    </row>
    <row r="385" spans="1:2" x14ac:dyDescent="0.25">
      <c r="A385" s="13"/>
      <c r="B385" s="13"/>
    </row>
    <row r="386" spans="1:2" x14ac:dyDescent="0.25">
      <c r="A386" s="13"/>
      <c r="B386" s="13"/>
    </row>
    <row r="387" spans="1:2" x14ac:dyDescent="0.25">
      <c r="A387" s="13"/>
      <c r="B387" s="13"/>
    </row>
    <row r="388" spans="1:2" x14ac:dyDescent="0.25">
      <c r="A388" s="13"/>
      <c r="B388" s="13"/>
    </row>
    <row r="389" spans="1:2" x14ac:dyDescent="0.25">
      <c r="A389" s="13"/>
      <c r="B389" s="13"/>
    </row>
    <row r="390" spans="1:2" x14ac:dyDescent="0.25">
      <c r="A390" s="13"/>
      <c r="B390" s="13"/>
    </row>
    <row r="391" spans="1:2" x14ac:dyDescent="0.25">
      <c r="A391" s="13"/>
      <c r="B391" s="13"/>
    </row>
    <row r="392" spans="1:2" x14ac:dyDescent="0.25">
      <c r="A392" s="13"/>
      <c r="B392" s="13"/>
    </row>
    <row r="393" spans="1:2" x14ac:dyDescent="0.25">
      <c r="A393" s="13"/>
      <c r="B393" s="13"/>
    </row>
    <row r="394" spans="1:2" x14ac:dyDescent="0.25">
      <c r="A394" s="13"/>
      <c r="B394" s="13"/>
    </row>
    <row r="395" spans="1:2" x14ac:dyDescent="0.25">
      <c r="A395" s="13"/>
      <c r="B395" s="13"/>
    </row>
    <row r="396" spans="1:2" x14ac:dyDescent="0.25">
      <c r="A396" s="13"/>
      <c r="B396" s="13"/>
    </row>
    <row r="397" spans="1:2" x14ac:dyDescent="0.25">
      <c r="A397" s="13"/>
      <c r="B397" s="13"/>
    </row>
    <row r="398" spans="1:2" x14ac:dyDescent="0.25">
      <c r="A398" s="13"/>
      <c r="B398" s="13"/>
    </row>
    <row r="399" spans="1:2" x14ac:dyDescent="0.25">
      <c r="A399" s="13"/>
      <c r="B399" s="13"/>
    </row>
    <row r="400" spans="1:2" x14ac:dyDescent="0.25">
      <c r="A400" s="13"/>
      <c r="B400" s="13"/>
    </row>
    <row r="401" spans="1:2" x14ac:dyDescent="0.25">
      <c r="A401" s="13"/>
      <c r="B401" s="13"/>
    </row>
    <row r="402" spans="1:2" x14ac:dyDescent="0.25">
      <c r="A402" s="13"/>
      <c r="B402" s="13"/>
    </row>
    <row r="403" spans="1:2" x14ac:dyDescent="0.25">
      <c r="A403" s="13"/>
      <c r="B403" s="13"/>
    </row>
    <row r="404" spans="1:2" x14ac:dyDescent="0.25">
      <c r="A404" s="13"/>
      <c r="B404" s="13"/>
    </row>
    <row r="405" spans="1:2" x14ac:dyDescent="0.25">
      <c r="A405" s="13"/>
      <c r="B405" s="13"/>
    </row>
    <row r="406" spans="1:2" x14ac:dyDescent="0.25">
      <c r="A406" s="13"/>
      <c r="B406" s="13"/>
    </row>
    <row r="407" spans="1:2" x14ac:dyDescent="0.25">
      <c r="A407" s="13"/>
      <c r="B407" s="13"/>
    </row>
    <row r="408" spans="1:2" x14ac:dyDescent="0.25">
      <c r="A408" s="13"/>
      <c r="B408" s="13"/>
    </row>
    <row r="409" spans="1:2" x14ac:dyDescent="0.25">
      <c r="A409" s="13"/>
      <c r="B409" s="13"/>
    </row>
    <row r="410" spans="1:2" x14ac:dyDescent="0.25">
      <c r="A410" s="13"/>
      <c r="B410" s="13"/>
    </row>
    <row r="411" spans="1:2" x14ac:dyDescent="0.25">
      <c r="A411" s="13"/>
      <c r="B411" s="13"/>
    </row>
    <row r="412" spans="1:2" x14ac:dyDescent="0.25">
      <c r="A412" s="13"/>
      <c r="B412" s="13"/>
    </row>
    <row r="413" spans="1:2" x14ac:dyDescent="0.25">
      <c r="A413" s="13"/>
      <c r="B413" s="13"/>
    </row>
    <row r="414" spans="1:2" x14ac:dyDescent="0.25">
      <c r="A414" s="13"/>
      <c r="B414" s="13"/>
    </row>
    <row r="415" spans="1:2" x14ac:dyDescent="0.25">
      <c r="A415" s="13"/>
      <c r="B415" s="13"/>
    </row>
    <row r="416" spans="1:2" x14ac:dyDescent="0.25">
      <c r="A416" s="13"/>
      <c r="B416" s="13"/>
    </row>
    <row r="417" spans="1:2" x14ac:dyDescent="0.25">
      <c r="A417" s="13"/>
      <c r="B417" s="13"/>
    </row>
    <row r="418" spans="1:2" x14ac:dyDescent="0.25">
      <c r="A418" s="13"/>
      <c r="B418" s="13"/>
    </row>
    <row r="419" spans="1:2" x14ac:dyDescent="0.25">
      <c r="A419" s="13"/>
      <c r="B419" s="13"/>
    </row>
    <row r="420" spans="1:2" x14ac:dyDescent="0.25">
      <c r="A420" s="13"/>
      <c r="B420" s="13"/>
    </row>
    <row r="421" spans="1:2" x14ac:dyDescent="0.25">
      <c r="A421" s="13"/>
      <c r="B421" s="13"/>
    </row>
    <row r="422" spans="1:2" x14ac:dyDescent="0.25">
      <c r="A422" s="13"/>
      <c r="B422" s="13"/>
    </row>
    <row r="423" spans="1:2" x14ac:dyDescent="0.25">
      <c r="A423" s="13"/>
      <c r="B423" s="13"/>
    </row>
    <row r="424" spans="1:2" x14ac:dyDescent="0.25">
      <c r="A424" s="13"/>
      <c r="B424" s="13"/>
    </row>
    <row r="425" spans="1:2" x14ac:dyDescent="0.25">
      <c r="A425" s="13"/>
      <c r="B425" s="13"/>
    </row>
    <row r="426" spans="1:2" x14ac:dyDescent="0.25">
      <c r="A426" s="13"/>
      <c r="B426" s="13"/>
    </row>
    <row r="427" spans="1:2" x14ac:dyDescent="0.25">
      <c r="A427" s="13"/>
      <c r="B427" s="13"/>
    </row>
    <row r="428" spans="1:2" x14ac:dyDescent="0.25">
      <c r="A428" s="13"/>
      <c r="B428" s="13"/>
    </row>
    <row r="429" spans="1:2" x14ac:dyDescent="0.25">
      <c r="A429" s="13"/>
      <c r="B429" s="13"/>
    </row>
    <row r="430" spans="1:2" x14ac:dyDescent="0.25">
      <c r="A430" s="13"/>
      <c r="B430" s="13"/>
    </row>
    <row r="431" spans="1:2" x14ac:dyDescent="0.25">
      <c r="A431" s="13"/>
      <c r="B431" s="13"/>
    </row>
    <row r="432" spans="1:2" x14ac:dyDescent="0.25">
      <c r="A432" s="13"/>
      <c r="B432" s="13"/>
    </row>
    <row r="433" spans="1:2" x14ac:dyDescent="0.25">
      <c r="A433" s="13"/>
      <c r="B433" s="13"/>
    </row>
    <row r="434" spans="1:2" x14ac:dyDescent="0.25">
      <c r="A434" s="13"/>
      <c r="B434" s="13"/>
    </row>
    <row r="435" spans="1:2" x14ac:dyDescent="0.25">
      <c r="A435" s="13"/>
      <c r="B435" s="13"/>
    </row>
    <row r="436" spans="1:2" x14ac:dyDescent="0.25">
      <c r="A436" s="13"/>
      <c r="B436" s="13"/>
    </row>
    <row r="437" spans="1:2" x14ac:dyDescent="0.25">
      <c r="A437" s="13"/>
      <c r="B437" s="13"/>
    </row>
    <row r="438" spans="1:2" x14ac:dyDescent="0.25">
      <c r="A438" s="13"/>
      <c r="B438" s="13"/>
    </row>
    <row r="439" spans="1:2" x14ac:dyDescent="0.25">
      <c r="A439" s="13"/>
      <c r="B439" s="13"/>
    </row>
    <row r="440" spans="1:2" x14ac:dyDescent="0.25">
      <c r="A440" s="13"/>
      <c r="B440" s="13"/>
    </row>
    <row r="441" spans="1:2" x14ac:dyDescent="0.25">
      <c r="A441" s="13"/>
      <c r="B441" s="13"/>
    </row>
    <row r="442" spans="1:2" x14ac:dyDescent="0.25">
      <c r="A442" s="13"/>
      <c r="B442" s="13"/>
    </row>
    <row r="443" spans="1:2" x14ac:dyDescent="0.25">
      <c r="A443" s="13"/>
      <c r="B443" s="13"/>
    </row>
    <row r="444" spans="1:2" x14ac:dyDescent="0.25">
      <c r="A444" s="13"/>
      <c r="B444" s="13"/>
    </row>
    <row r="445" spans="1:2" x14ac:dyDescent="0.25">
      <c r="A445" s="13"/>
      <c r="B445" s="13"/>
    </row>
    <row r="446" spans="1:2" x14ac:dyDescent="0.25">
      <c r="A446" s="13"/>
      <c r="B446" s="13"/>
    </row>
    <row r="447" spans="1:2" x14ac:dyDescent="0.25">
      <c r="A447" s="13"/>
      <c r="B447" s="13"/>
    </row>
    <row r="448" spans="1:2" x14ac:dyDescent="0.25">
      <c r="A448" s="13"/>
      <c r="B448" s="13"/>
    </row>
    <row r="449" spans="1:2" x14ac:dyDescent="0.25">
      <c r="A449" s="13"/>
      <c r="B449" s="13"/>
    </row>
    <row r="450" spans="1:2" x14ac:dyDescent="0.25">
      <c r="A450" s="13"/>
      <c r="B450" s="13"/>
    </row>
    <row r="451" spans="1:2" x14ac:dyDescent="0.25">
      <c r="A451" s="13"/>
      <c r="B451" s="13"/>
    </row>
    <row r="452" spans="1:2" x14ac:dyDescent="0.25">
      <c r="A452" s="13"/>
      <c r="B452" s="13"/>
    </row>
    <row r="453" spans="1:2" x14ac:dyDescent="0.25">
      <c r="A453" s="13"/>
      <c r="B453" s="13"/>
    </row>
    <row r="454" spans="1:2" x14ac:dyDescent="0.25">
      <c r="A454" s="13"/>
      <c r="B454" s="13"/>
    </row>
    <row r="455" spans="1:2" x14ac:dyDescent="0.25">
      <c r="A455" s="13"/>
      <c r="B455" s="13"/>
    </row>
    <row r="456" spans="1:2" x14ac:dyDescent="0.25">
      <c r="A456" s="13"/>
      <c r="B456" s="13"/>
    </row>
    <row r="457" spans="1:2" x14ac:dyDescent="0.25">
      <c r="A457" s="13"/>
      <c r="B457" s="13"/>
    </row>
    <row r="458" spans="1:2" x14ac:dyDescent="0.25">
      <c r="A458" s="13"/>
      <c r="B458" s="13"/>
    </row>
    <row r="459" spans="1:2" x14ac:dyDescent="0.25">
      <c r="A459" s="13"/>
      <c r="B459" s="13"/>
    </row>
    <row r="460" spans="1:2" x14ac:dyDescent="0.25">
      <c r="A460" s="13"/>
      <c r="B460" s="13"/>
    </row>
    <row r="461" spans="1:2" x14ac:dyDescent="0.25">
      <c r="A461" s="13"/>
      <c r="B461" s="13"/>
    </row>
    <row r="462" spans="1:2" x14ac:dyDescent="0.25">
      <c r="A462" s="13"/>
      <c r="B462" s="13"/>
    </row>
    <row r="463" spans="1:2" x14ac:dyDescent="0.25">
      <c r="A463" s="13"/>
      <c r="B463" s="13"/>
    </row>
    <row r="464" spans="1:2" x14ac:dyDescent="0.25">
      <c r="A464" s="13"/>
      <c r="B464" s="13"/>
    </row>
    <row r="465" spans="1:2" x14ac:dyDescent="0.25">
      <c r="A465" s="13"/>
      <c r="B465" s="13"/>
    </row>
    <row r="466" spans="1:2" x14ac:dyDescent="0.25">
      <c r="A466" s="13"/>
      <c r="B466" s="13"/>
    </row>
    <row r="467" spans="1:2" x14ac:dyDescent="0.25">
      <c r="A467" s="13"/>
      <c r="B467" s="13"/>
    </row>
    <row r="468" spans="1:2" x14ac:dyDescent="0.25">
      <c r="A468" s="13"/>
      <c r="B468" s="13"/>
    </row>
    <row r="469" spans="1:2" x14ac:dyDescent="0.25">
      <c r="A469" s="13"/>
      <c r="B469" s="13"/>
    </row>
    <row r="470" spans="1:2" x14ac:dyDescent="0.25">
      <c r="A470" s="13"/>
      <c r="B470" s="13"/>
    </row>
    <row r="471" spans="1:2" x14ac:dyDescent="0.25">
      <c r="A471" s="13"/>
      <c r="B471" s="13"/>
    </row>
    <row r="472" spans="1:2" x14ac:dyDescent="0.25">
      <c r="A472" s="13"/>
      <c r="B472" s="13"/>
    </row>
    <row r="473" spans="1:2" x14ac:dyDescent="0.25">
      <c r="A473" s="13"/>
      <c r="B473" s="13"/>
    </row>
    <row r="474" spans="1:2" x14ac:dyDescent="0.25">
      <c r="A474" s="13"/>
      <c r="B474" s="13"/>
    </row>
    <row r="475" spans="1:2" x14ac:dyDescent="0.25">
      <c r="A475" s="13"/>
      <c r="B475" s="13"/>
    </row>
    <row r="476" spans="1:2" x14ac:dyDescent="0.25">
      <c r="A476" s="13"/>
      <c r="B476" s="13"/>
    </row>
    <row r="477" spans="1:2" x14ac:dyDescent="0.25">
      <c r="A477" s="13"/>
      <c r="B477" s="13"/>
    </row>
    <row r="478" spans="1:2" x14ac:dyDescent="0.25">
      <c r="A478" s="13"/>
      <c r="B478" s="13"/>
    </row>
    <row r="479" spans="1:2" x14ac:dyDescent="0.25">
      <c r="A479" s="13"/>
      <c r="B479" s="13"/>
    </row>
    <row r="480" spans="1:2" x14ac:dyDescent="0.25">
      <c r="A480" s="13"/>
      <c r="B480" s="13"/>
    </row>
    <row r="481" spans="1:2" x14ac:dyDescent="0.25">
      <c r="A481" s="13"/>
      <c r="B481" s="13"/>
    </row>
    <row r="482" spans="1:2" x14ac:dyDescent="0.25">
      <c r="A482" s="13"/>
      <c r="B482" s="13"/>
    </row>
    <row r="483" spans="1:2" x14ac:dyDescent="0.25">
      <c r="A483" s="13"/>
      <c r="B483" s="13"/>
    </row>
    <row r="484" spans="1:2" x14ac:dyDescent="0.25">
      <c r="A484" s="13"/>
      <c r="B484" s="13"/>
    </row>
    <row r="485" spans="1:2" x14ac:dyDescent="0.25">
      <c r="A485" s="13"/>
      <c r="B485" s="13"/>
    </row>
    <row r="486" spans="1:2" x14ac:dyDescent="0.25">
      <c r="A486" s="13"/>
      <c r="B486" s="13"/>
    </row>
    <row r="487" spans="1:2" x14ac:dyDescent="0.25">
      <c r="A487" s="13"/>
      <c r="B487" s="13"/>
    </row>
    <row r="488" spans="1:2" x14ac:dyDescent="0.25">
      <c r="A488" s="13"/>
      <c r="B488" s="13"/>
    </row>
    <row r="489" spans="1:2" x14ac:dyDescent="0.25">
      <c r="A489" s="13"/>
      <c r="B489" s="13"/>
    </row>
    <row r="490" spans="1:2" x14ac:dyDescent="0.25">
      <c r="A490" s="13"/>
      <c r="B490" s="13"/>
    </row>
    <row r="491" spans="1:2" x14ac:dyDescent="0.25">
      <c r="A491" s="13"/>
      <c r="B491" s="13"/>
    </row>
    <row r="492" spans="1:2" x14ac:dyDescent="0.25">
      <c r="A492" s="13"/>
      <c r="B492" s="13"/>
    </row>
    <row r="493" spans="1:2" x14ac:dyDescent="0.25">
      <c r="A493" s="13"/>
      <c r="B493" s="13"/>
    </row>
    <row r="494" spans="1:2" x14ac:dyDescent="0.25">
      <c r="A494" s="13"/>
      <c r="B494" s="13"/>
    </row>
    <row r="495" spans="1:2" x14ac:dyDescent="0.25">
      <c r="A495" s="13"/>
      <c r="B495" s="13"/>
    </row>
    <row r="496" spans="1:2" x14ac:dyDescent="0.25">
      <c r="A496" s="13"/>
      <c r="B496" s="13"/>
    </row>
    <row r="497" spans="1:2" x14ac:dyDescent="0.25">
      <c r="A497" s="13"/>
      <c r="B497" s="13"/>
    </row>
    <row r="498" spans="1:2" x14ac:dyDescent="0.25">
      <c r="A498" s="13"/>
      <c r="B498" s="13"/>
    </row>
    <row r="499" spans="1:2" x14ac:dyDescent="0.25">
      <c r="A499" s="13"/>
      <c r="B499" s="13"/>
    </row>
    <row r="500" spans="1:2" x14ac:dyDescent="0.25">
      <c r="A500" s="13"/>
      <c r="B500" s="13"/>
    </row>
    <row r="501" spans="1:2" x14ac:dyDescent="0.25">
      <c r="A501" s="13"/>
      <c r="B501" s="13"/>
    </row>
    <row r="502" spans="1:2" x14ac:dyDescent="0.25">
      <c r="A502" s="13"/>
      <c r="B502" s="13"/>
    </row>
    <row r="503" spans="1:2" x14ac:dyDescent="0.25">
      <c r="A503" s="13"/>
      <c r="B503" s="13"/>
    </row>
    <row r="504" spans="1:2" x14ac:dyDescent="0.25">
      <c r="A504" s="13"/>
      <c r="B504" s="13"/>
    </row>
    <row r="505" spans="1:2" x14ac:dyDescent="0.25">
      <c r="A505" s="13"/>
      <c r="B505" s="13"/>
    </row>
    <row r="506" spans="1:2" x14ac:dyDescent="0.25">
      <c r="A506" s="13"/>
      <c r="B506" s="13"/>
    </row>
    <row r="507" spans="1:2" x14ac:dyDescent="0.25">
      <c r="A507" s="13"/>
      <c r="B507" s="13"/>
    </row>
    <row r="508" spans="1:2" x14ac:dyDescent="0.25">
      <c r="A508" s="13"/>
      <c r="B508" s="13"/>
    </row>
    <row r="509" spans="1:2" x14ac:dyDescent="0.25">
      <c r="A509" s="13"/>
      <c r="B509" s="13"/>
    </row>
    <row r="510" spans="1:2" x14ac:dyDescent="0.25">
      <c r="A510" s="13"/>
      <c r="B510" s="13"/>
    </row>
    <row r="511" spans="1:2" x14ac:dyDescent="0.25">
      <c r="A511" s="13"/>
      <c r="B511" s="13"/>
    </row>
    <row r="512" spans="1:2" x14ac:dyDescent="0.25">
      <c r="A512" s="13"/>
      <c r="B512" s="13"/>
    </row>
    <row r="513" spans="1:2" x14ac:dyDescent="0.25">
      <c r="A513" s="13"/>
      <c r="B513" s="13"/>
    </row>
    <row r="514" spans="1:2" x14ac:dyDescent="0.25">
      <c r="A514" s="13"/>
      <c r="B514" s="13"/>
    </row>
    <row r="515" spans="1:2" x14ac:dyDescent="0.25">
      <c r="A515" s="13"/>
      <c r="B515" s="13"/>
    </row>
    <row r="516" spans="1:2" x14ac:dyDescent="0.25">
      <c r="A516" s="13"/>
      <c r="B516" s="13"/>
    </row>
    <row r="517" spans="1:2" x14ac:dyDescent="0.25">
      <c r="A517" s="13"/>
      <c r="B517" s="13"/>
    </row>
    <row r="518" spans="1:2" x14ac:dyDescent="0.25">
      <c r="A518" s="13"/>
      <c r="B518" s="13"/>
    </row>
    <row r="519" spans="1:2" x14ac:dyDescent="0.25">
      <c r="A519" s="13"/>
      <c r="B519" s="13"/>
    </row>
    <row r="520" spans="1:2" x14ac:dyDescent="0.25">
      <c r="A520" s="13"/>
      <c r="B520" s="13"/>
    </row>
    <row r="521" spans="1:2" x14ac:dyDescent="0.25">
      <c r="A521" s="13"/>
      <c r="B521" s="13"/>
    </row>
    <row r="522" spans="1:2" x14ac:dyDescent="0.25">
      <c r="A522" s="13"/>
      <c r="B522" s="13"/>
    </row>
    <row r="523" spans="1:2" x14ac:dyDescent="0.25">
      <c r="A523" s="13"/>
      <c r="B523" s="13"/>
    </row>
    <row r="524" spans="1:2" x14ac:dyDescent="0.25">
      <c r="A524" s="13"/>
      <c r="B524" s="13"/>
    </row>
    <row r="525" spans="1:2" x14ac:dyDescent="0.25">
      <c r="A525" s="13"/>
      <c r="B525" s="13"/>
    </row>
    <row r="526" spans="1:2" x14ac:dyDescent="0.25">
      <c r="A526" s="13"/>
      <c r="B526" s="13"/>
    </row>
    <row r="527" spans="1:2" x14ac:dyDescent="0.25">
      <c r="A527" s="13"/>
      <c r="B527" s="13"/>
    </row>
    <row r="528" spans="1:2" x14ac:dyDescent="0.25">
      <c r="A528" s="13"/>
      <c r="B528" s="13"/>
    </row>
    <row r="529" spans="1:2" x14ac:dyDescent="0.25">
      <c r="A529" s="13"/>
      <c r="B529" s="13"/>
    </row>
    <row r="530" spans="1:2" x14ac:dyDescent="0.25">
      <c r="A530" s="13"/>
      <c r="B530" s="13"/>
    </row>
    <row r="531" spans="1:2" x14ac:dyDescent="0.25">
      <c r="A531" s="13"/>
      <c r="B531" s="13"/>
    </row>
    <row r="532" spans="1:2" x14ac:dyDescent="0.25">
      <c r="A532" s="13"/>
      <c r="B532" s="13"/>
    </row>
    <row r="533" spans="1:2" x14ac:dyDescent="0.25">
      <c r="A533" s="13"/>
      <c r="B533" s="13"/>
    </row>
    <row r="534" spans="1:2" x14ac:dyDescent="0.25">
      <c r="A534" s="13"/>
      <c r="B534" s="13"/>
    </row>
    <row r="535" spans="1:2" x14ac:dyDescent="0.25">
      <c r="A535" s="13"/>
      <c r="B535" s="13"/>
    </row>
    <row r="536" spans="1:2" x14ac:dyDescent="0.25">
      <c r="A536" s="13"/>
      <c r="B536" s="13"/>
    </row>
    <row r="537" spans="1:2" x14ac:dyDescent="0.25">
      <c r="A537" s="13"/>
      <c r="B537" s="13"/>
    </row>
    <row r="538" spans="1:2" x14ac:dyDescent="0.25">
      <c r="A538" s="13"/>
      <c r="B538" s="13"/>
    </row>
    <row r="539" spans="1:2" x14ac:dyDescent="0.25">
      <c r="A539" s="13"/>
      <c r="B539" s="13"/>
    </row>
    <row r="540" spans="1:2" x14ac:dyDescent="0.25">
      <c r="A540" s="13"/>
      <c r="B540" s="13"/>
    </row>
    <row r="541" spans="1:2" x14ac:dyDescent="0.25">
      <c r="A541" s="13"/>
      <c r="B541" s="13"/>
    </row>
    <row r="542" spans="1:2" x14ac:dyDescent="0.25">
      <c r="A542" s="13"/>
      <c r="B542" s="13"/>
    </row>
    <row r="543" spans="1:2" x14ac:dyDescent="0.25">
      <c r="A543" s="13"/>
      <c r="B543" s="13"/>
    </row>
    <row r="544" spans="1:2" x14ac:dyDescent="0.25">
      <c r="A544" s="13"/>
      <c r="B544" s="13"/>
    </row>
    <row r="545" spans="1:2" x14ac:dyDescent="0.25">
      <c r="A545" s="13"/>
      <c r="B545" s="13"/>
    </row>
    <row r="546" spans="1:2" x14ac:dyDescent="0.25">
      <c r="A546" s="13"/>
      <c r="B546" s="13"/>
    </row>
    <row r="547" spans="1:2" x14ac:dyDescent="0.25">
      <c r="A547" s="13"/>
      <c r="B547" s="13"/>
    </row>
    <row r="548" spans="1:2" x14ac:dyDescent="0.25">
      <c r="A548" s="13"/>
      <c r="B548" s="13"/>
    </row>
    <row r="549" spans="1:2" x14ac:dyDescent="0.25">
      <c r="A549" s="13"/>
      <c r="B549" s="13"/>
    </row>
    <row r="550" spans="1:2" x14ac:dyDescent="0.25">
      <c r="A550" s="13"/>
      <c r="B550" s="13"/>
    </row>
    <row r="551" spans="1:2" x14ac:dyDescent="0.25">
      <c r="A551" s="13"/>
      <c r="B551" s="13"/>
    </row>
    <row r="552" spans="1:2" x14ac:dyDescent="0.25">
      <c r="A552" s="13"/>
      <c r="B552" s="13"/>
    </row>
    <row r="553" spans="1:2" x14ac:dyDescent="0.25">
      <c r="A553" s="13"/>
      <c r="B553" s="13"/>
    </row>
    <row r="554" spans="1:2" x14ac:dyDescent="0.25">
      <c r="A554" s="13"/>
      <c r="B554" s="13"/>
    </row>
    <row r="555" spans="1:2" x14ac:dyDescent="0.25">
      <c r="A555" s="13"/>
      <c r="B555" s="13"/>
    </row>
    <row r="556" spans="1:2" x14ac:dyDescent="0.25">
      <c r="A556" s="13"/>
      <c r="B556" s="13"/>
    </row>
    <row r="557" spans="1:2" x14ac:dyDescent="0.25">
      <c r="A557" s="13"/>
      <c r="B557" s="13"/>
    </row>
    <row r="558" spans="1:2" x14ac:dyDescent="0.25">
      <c r="A558" s="13"/>
      <c r="B558" s="13"/>
    </row>
    <row r="559" spans="1:2" x14ac:dyDescent="0.25">
      <c r="A559" s="13"/>
      <c r="B559" s="13"/>
    </row>
    <row r="560" spans="1:2" x14ac:dyDescent="0.25">
      <c r="A560" s="13"/>
      <c r="B560" s="13"/>
    </row>
    <row r="561" spans="1:2" x14ac:dyDescent="0.25">
      <c r="A561" s="13"/>
      <c r="B561" s="13"/>
    </row>
    <row r="562" spans="1:2" x14ac:dyDescent="0.25">
      <c r="A562" s="13"/>
      <c r="B562" s="13"/>
    </row>
    <row r="563" spans="1:2" x14ac:dyDescent="0.25">
      <c r="A563" s="13"/>
      <c r="B563" s="13"/>
    </row>
    <row r="564" spans="1:2" x14ac:dyDescent="0.25">
      <c r="A564" s="13"/>
      <c r="B564" s="13"/>
    </row>
    <row r="565" spans="1:2" x14ac:dyDescent="0.25">
      <c r="A565" s="13"/>
      <c r="B565" s="13"/>
    </row>
    <row r="566" spans="1:2" x14ac:dyDescent="0.25">
      <c r="A566" s="13"/>
      <c r="B566" s="13"/>
    </row>
    <row r="567" spans="1:2" x14ac:dyDescent="0.25">
      <c r="A567" s="13"/>
      <c r="B567" s="13"/>
    </row>
    <row r="568" spans="1:2" x14ac:dyDescent="0.25">
      <c r="A568" s="13"/>
      <c r="B568" s="13"/>
    </row>
    <row r="569" spans="1:2" x14ac:dyDescent="0.25">
      <c r="A569" s="13"/>
      <c r="B569" s="13"/>
    </row>
    <row r="570" spans="1:2" x14ac:dyDescent="0.25">
      <c r="A570" s="13"/>
      <c r="B570" s="13"/>
    </row>
    <row r="571" spans="1:2" x14ac:dyDescent="0.25">
      <c r="A571" s="13"/>
      <c r="B571" s="13"/>
    </row>
    <row r="572" spans="1:2" x14ac:dyDescent="0.25">
      <c r="A572" s="13"/>
      <c r="B572" s="13"/>
    </row>
    <row r="573" spans="1:2" x14ac:dyDescent="0.25">
      <c r="A573" s="13"/>
      <c r="B573" s="13"/>
    </row>
    <row r="574" spans="1:2" x14ac:dyDescent="0.25">
      <c r="A574" s="13"/>
      <c r="B574" s="13"/>
    </row>
    <row r="575" spans="1:2" x14ac:dyDescent="0.25">
      <c r="A575" s="13"/>
      <c r="B575" s="13"/>
    </row>
    <row r="576" spans="1:2" x14ac:dyDescent="0.25">
      <c r="A576" s="13"/>
      <c r="B576" s="13"/>
    </row>
    <row r="577" spans="1:2" x14ac:dyDescent="0.25">
      <c r="A577" s="13"/>
      <c r="B577" s="13"/>
    </row>
    <row r="578" spans="1:2" x14ac:dyDescent="0.25">
      <c r="A578" s="13"/>
      <c r="B578" s="13"/>
    </row>
    <row r="579" spans="1:2" x14ac:dyDescent="0.25">
      <c r="A579" s="13"/>
      <c r="B579" s="13"/>
    </row>
    <row r="580" spans="1:2" x14ac:dyDescent="0.25">
      <c r="A580" s="13"/>
      <c r="B580" s="13"/>
    </row>
    <row r="581" spans="1:2" x14ac:dyDescent="0.25">
      <c r="A581" s="13"/>
      <c r="B581" s="13"/>
    </row>
    <row r="582" spans="1:2" x14ac:dyDescent="0.25">
      <c r="A582" s="13"/>
      <c r="B582" s="13"/>
    </row>
    <row r="583" spans="1:2" x14ac:dyDescent="0.25">
      <c r="A583" s="13"/>
      <c r="B583" s="13"/>
    </row>
    <row r="584" spans="1:2" x14ac:dyDescent="0.25">
      <c r="A584" s="13"/>
      <c r="B584" s="13"/>
    </row>
    <row r="585" spans="1:2" x14ac:dyDescent="0.25">
      <c r="A585" s="13"/>
      <c r="B585" s="13"/>
    </row>
    <row r="586" spans="1:2" x14ac:dyDescent="0.25">
      <c r="A586" s="13"/>
      <c r="B586" s="13"/>
    </row>
    <row r="587" spans="1:2" x14ac:dyDescent="0.25">
      <c r="A587" s="13"/>
      <c r="B587" s="13"/>
    </row>
    <row r="588" spans="1:2" x14ac:dyDescent="0.25">
      <c r="A588" s="13"/>
      <c r="B588" s="13"/>
    </row>
    <row r="589" spans="1:2" x14ac:dyDescent="0.25">
      <c r="A589" s="13"/>
      <c r="B589" s="13"/>
    </row>
    <row r="590" spans="1:2" x14ac:dyDescent="0.25">
      <c r="A590" s="13"/>
      <c r="B590" s="13"/>
    </row>
    <row r="591" spans="1:2" x14ac:dyDescent="0.25">
      <c r="A591" s="13"/>
      <c r="B591" s="13"/>
    </row>
    <row r="592" spans="1:2" x14ac:dyDescent="0.25">
      <c r="A592" s="13"/>
      <c r="B592" s="13"/>
    </row>
    <row r="593" spans="1:2" x14ac:dyDescent="0.25">
      <c r="A593" s="13"/>
      <c r="B593" s="13"/>
    </row>
    <row r="594" spans="1:2" x14ac:dyDescent="0.25">
      <c r="A594" s="13"/>
      <c r="B594" s="13"/>
    </row>
    <row r="595" spans="1:2" x14ac:dyDescent="0.25">
      <c r="A595" s="13"/>
      <c r="B595" s="13"/>
    </row>
    <row r="596" spans="1:2" x14ac:dyDescent="0.25">
      <c r="A596" s="13"/>
      <c r="B596" s="13"/>
    </row>
    <row r="597" spans="1:2" x14ac:dyDescent="0.25">
      <c r="A597" s="13"/>
      <c r="B597" s="13"/>
    </row>
    <row r="598" spans="1:2" x14ac:dyDescent="0.25">
      <c r="A598" s="13"/>
      <c r="B598" s="13"/>
    </row>
    <row r="599" spans="1:2" x14ac:dyDescent="0.25">
      <c r="A599" s="13"/>
      <c r="B599" s="13"/>
    </row>
    <row r="600" spans="1:2" x14ac:dyDescent="0.25">
      <c r="A600" s="13"/>
      <c r="B600" s="13"/>
    </row>
    <row r="601" spans="1:2" x14ac:dyDescent="0.25">
      <c r="A601" s="13"/>
      <c r="B601" s="13"/>
    </row>
    <row r="602" spans="1:2" x14ac:dyDescent="0.25">
      <c r="A602" s="13"/>
      <c r="B602" s="13"/>
    </row>
    <row r="603" spans="1:2" x14ac:dyDescent="0.25">
      <c r="A603" s="13"/>
      <c r="B603" s="13"/>
    </row>
    <row r="604" spans="1:2" x14ac:dyDescent="0.25">
      <c r="A604" s="13"/>
      <c r="B604" s="13"/>
    </row>
    <row r="605" spans="1:2" x14ac:dyDescent="0.25">
      <c r="A605" s="13"/>
      <c r="B605" s="13"/>
    </row>
    <row r="606" spans="1:2" x14ac:dyDescent="0.25">
      <c r="A606" s="13"/>
      <c r="B606" s="13"/>
    </row>
    <row r="607" spans="1:2" x14ac:dyDescent="0.25">
      <c r="A607" s="13"/>
      <c r="B607" s="13"/>
    </row>
    <row r="608" spans="1:2" x14ac:dyDescent="0.25">
      <c r="A608" s="13"/>
      <c r="B608" s="13"/>
    </row>
    <row r="609" spans="1:2" x14ac:dyDescent="0.25">
      <c r="A609" s="13"/>
      <c r="B609" s="13"/>
    </row>
    <row r="610" spans="1:2" x14ac:dyDescent="0.25">
      <c r="A610" s="13"/>
      <c r="B610" s="13"/>
    </row>
    <row r="611" spans="1:2" x14ac:dyDescent="0.25">
      <c r="A611" s="13"/>
      <c r="B611" s="13"/>
    </row>
    <row r="612" spans="1:2" x14ac:dyDescent="0.25">
      <c r="A612" s="13"/>
      <c r="B612" s="13"/>
    </row>
    <row r="613" spans="1:2" x14ac:dyDescent="0.25">
      <c r="A613" s="13"/>
      <c r="B613" s="13"/>
    </row>
    <row r="614" spans="1:2" x14ac:dyDescent="0.25">
      <c r="A614" s="13"/>
      <c r="B614" s="13"/>
    </row>
    <row r="615" spans="1:2" x14ac:dyDescent="0.25">
      <c r="A615" s="13"/>
      <c r="B615" s="13"/>
    </row>
    <row r="616" spans="1:2" x14ac:dyDescent="0.25">
      <c r="A616" s="13"/>
      <c r="B616" s="13"/>
    </row>
    <row r="617" spans="1:2" x14ac:dyDescent="0.25">
      <c r="A617" s="13"/>
      <c r="B617" s="13"/>
    </row>
    <row r="618" spans="1:2" x14ac:dyDescent="0.25">
      <c r="A618" s="13"/>
      <c r="B618" s="13"/>
    </row>
    <row r="619" spans="1:2" x14ac:dyDescent="0.25">
      <c r="A619" s="13"/>
      <c r="B619" s="13"/>
    </row>
    <row r="620" spans="1:2" x14ac:dyDescent="0.25">
      <c r="A620" s="13"/>
      <c r="B620" s="13"/>
    </row>
    <row r="621" spans="1:2" x14ac:dyDescent="0.25">
      <c r="A621" s="13"/>
      <c r="B621" s="13"/>
    </row>
    <row r="622" spans="1:2" x14ac:dyDescent="0.25">
      <c r="A622" s="13"/>
      <c r="B622" s="13"/>
    </row>
    <row r="623" spans="1:2" x14ac:dyDescent="0.25">
      <c r="A623" s="13"/>
      <c r="B623" s="13"/>
    </row>
    <row r="624" spans="1:2" x14ac:dyDescent="0.25">
      <c r="A624" s="13"/>
      <c r="B624" s="13"/>
    </row>
    <row r="625" spans="1:2" x14ac:dyDescent="0.25">
      <c r="A625" s="13"/>
      <c r="B625" s="13"/>
    </row>
    <row r="626" spans="1:2" x14ac:dyDescent="0.25">
      <c r="A626" s="13"/>
      <c r="B626" s="13"/>
    </row>
    <row r="627" spans="1:2" x14ac:dyDescent="0.25">
      <c r="A627" s="13"/>
      <c r="B627" s="13"/>
    </row>
    <row r="628" spans="1:2" x14ac:dyDescent="0.25">
      <c r="A628" s="13"/>
      <c r="B628" s="13"/>
    </row>
    <row r="629" spans="1:2" x14ac:dyDescent="0.25">
      <c r="A629" s="13"/>
      <c r="B629" s="13"/>
    </row>
    <row r="630" spans="1:2" x14ac:dyDescent="0.25">
      <c r="A630" s="13"/>
      <c r="B630" s="13"/>
    </row>
    <row r="631" spans="1:2" x14ac:dyDescent="0.25">
      <c r="A631" s="13"/>
      <c r="B631" s="13"/>
    </row>
    <row r="632" spans="1:2" x14ac:dyDescent="0.25">
      <c r="A632" s="13"/>
      <c r="B632" s="13"/>
    </row>
    <row r="633" spans="1:2" x14ac:dyDescent="0.25">
      <c r="A633" s="13"/>
      <c r="B633" s="13"/>
    </row>
    <row r="634" spans="1:2" x14ac:dyDescent="0.25">
      <c r="A634" s="13"/>
      <c r="B634" s="13"/>
    </row>
    <row r="635" spans="1:2" x14ac:dyDescent="0.25">
      <c r="A635" s="13"/>
      <c r="B635" s="13"/>
    </row>
    <row r="636" spans="1:2" x14ac:dyDescent="0.25">
      <c r="A636" s="13"/>
      <c r="B636" s="13"/>
    </row>
    <row r="637" spans="1:2" x14ac:dyDescent="0.25">
      <c r="A637" s="13"/>
      <c r="B637" s="13"/>
    </row>
    <row r="638" spans="1:2" x14ac:dyDescent="0.25">
      <c r="A638" s="13"/>
      <c r="B638" s="13"/>
    </row>
    <row r="639" spans="1:2" x14ac:dyDescent="0.25">
      <c r="A639" s="13"/>
      <c r="B639" s="13"/>
    </row>
    <row r="640" spans="1:2" x14ac:dyDescent="0.25">
      <c r="A640" s="13"/>
      <c r="B640" s="13"/>
    </row>
    <row r="641" spans="1:2" x14ac:dyDescent="0.25">
      <c r="A641" s="13"/>
      <c r="B641" s="13"/>
    </row>
    <row r="642" spans="1:2" x14ac:dyDescent="0.25">
      <c r="A642" s="13"/>
      <c r="B642" s="13"/>
    </row>
    <row r="643" spans="1:2" x14ac:dyDescent="0.25">
      <c r="A643" s="13"/>
      <c r="B643" s="13"/>
    </row>
    <row r="644" spans="1:2" x14ac:dyDescent="0.25">
      <c r="A644" s="13"/>
      <c r="B644" s="13"/>
    </row>
    <row r="645" spans="1:2" x14ac:dyDescent="0.25">
      <c r="A645" s="13"/>
      <c r="B645" s="13"/>
    </row>
    <row r="646" spans="1:2" x14ac:dyDescent="0.25">
      <c r="A646" s="13"/>
      <c r="B646" s="13"/>
    </row>
    <row r="647" spans="1:2" x14ac:dyDescent="0.25">
      <c r="A647" s="13"/>
      <c r="B647" s="13"/>
    </row>
    <row r="648" spans="1:2" x14ac:dyDescent="0.25">
      <c r="A648" s="13"/>
      <c r="B648" s="13"/>
    </row>
    <row r="649" spans="1:2" x14ac:dyDescent="0.25">
      <c r="A649" s="13"/>
      <c r="B649" s="13"/>
    </row>
    <row r="650" spans="1:2" x14ac:dyDescent="0.25">
      <c r="A650" s="13"/>
      <c r="B650" s="13"/>
    </row>
    <row r="651" spans="1:2" x14ac:dyDescent="0.25">
      <c r="A651" s="13"/>
      <c r="B651" s="13"/>
    </row>
    <row r="652" spans="1:2" x14ac:dyDescent="0.25">
      <c r="A652" s="13"/>
      <c r="B652" s="13"/>
    </row>
    <row r="653" spans="1:2" x14ac:dyDescent="0.25">
      <c r="A653" s="13"/>
      <c r="B653" s="13"/>
    </row>
    <row r="654" spans="1:2" x14ac:dyDescent="0.25">
      <c r="A654" s="13"/>
      <c r="B654" s="13"/>
    </row>
    <row r="655" spans="1:2" x14ac:dyDescent="0.25">
      <c r="A655" s="13"/>
      <c r="B655" s="13"/>
    </row>
    <row r="656" spans="1:2" x14ac:dyDescent="0.25">
      <c r="A656" s="13"/>
      <c r="B656" s="13"/>
    </row>
    <row r="657" spans="1:2" x14ac:dyDescent="0.25">
      <c r="A657" s="13"/>
      <c r="B657" s="13"/>
    </row>
    <row r="658" spans="1:2" x14ac:dyDescent="0.25">
      <c r="A658" s="13"/>
      <c r="B658" s="13"/>
    </row>
    <row r="659" spans="1:2" x14ac:dyDescent="0.25">
      <c r="A659" s="13"/>
      <c r="B659" s="13"/>
    </row>
    <row r="660" spans="1:2" x14ac:dyDescent="0.25">
      <c r="A660" s="13"/>
      <c r="B660" s="13"/>
    </row>
    <row r="661" spans="1:2" x14ac:dyDescent="0.25">
      <c r="A661" s="13"/>
      <c r="B661" s="13"/>
    </row>
    <row r="662" spans="1:2" x14ac:dyDescent="0.25">
      <c r="A662" s="13"/>
      <c r="B662" s="13"/>
    </row>
    <row r="663" spans="1:2" x14ac:dyDescent="0.25">
      <c r="A663" s="13"/>
      <c r="B663" s="13"/>
    </row>
    <row r="664" spans="1:2" x14ac:dyDescent="0.25">
      <c r="A664" s="13"/>
      <c r="B664" s="13"/>
    </row>
    <row r="665" spans="1:2" x14ac:dyDescent="0.25">
      <c r="A665" s="13"/>
      <c r="B665" s="13"/>
    </row>
    <row r="666" spans="1:2" x14ac:dyDescent="0.25">
      <c r="A666" s="13"/>
      <c r="B666" s="13"/>
    </row>
    <row r="667" spans="1:2" x14ac:dyDescent="0.25">
      <c r="A667" s="13"/>
      <c r="B667" s="13"/>
    </row>
    <row r="668" spans="1:2" x14ac:dyDescent="0.25">
      <c r="A668" s="13"/>
      <c r="B668" s="13"/>
    </row>
    <row r="669" spans="1:2" x14ac:dyDescent="0.25">
      <c r="A669" s="13"/>
      <c r="B669" s="13"/>
    </row>
    <row r="670" spans="1:2" x14ac:dyDescent="0.25">
      <c r="A670" s="13"/>
      <c r="B670" s="13"/>
    </row>
    <row r="671" spans="1:2" x14ac:dyDescent="0.25">
      <c r="A671" s="13"/>
      <c r="B671" s="13"/>
    </row>
    <row r="672" spans="1:2" x14ac:dyDescent="0.25">
      <c r="A672" s="13"/>
      <c r="B672" s="13"/>
    </row>
    <row r="673" spans="1:2" x14ac:dyDescent="0.25">
      <c r="A673" s="13"/>
      <c r="B673" s="13"/>
    </row>
    <row r="674" spans="1:2" x14ac:dyDescent="0.25">
      <c r="A674" s="13"/>
      <c r="B674" s="13"/>
    </row>
    <row r="675" spans="1:2" x14ac:dyDescent="0.25">
      <c r="A675" s="13"/>
      <c r="B675" s="13"/>
    </row>
    <row r="676" spans="1:2" x14ac:dyDescent="0.25">
      <c r="A676" s="13"/>
      <c r="B676" s="13"/>
    </row>
    <row r="677" spans="1:2" x14ac:dyDescent="0.25">
      <c r="A677" s="13"/>
      <c r="B677" s="13"/>
    </row>
    <row r="678" spans="1:2" x14ac:dyDescent="0.25">
      <c r="A678" s="13"/>
      <c r="B678" s="13"/>
    </row>
    <row r="679" spans="1:2" x14ac:dyDescent="0.25">
      <c r="A679" s="13"/>
      <c r="B679" s="13"/>
    </row>
    <row r="680" spans="1:2" x14ac:dyDescent="0.25">
      <c r="A680" s="13"/>
      <c r="B680" s="13"/>
    </row>
    <row r="681" spans="1:2" x14ac:dyDescent="0.25">
      <c r="A681" s="13"/>
      <c r="B681" s="13"/>
    </row>
    <row r="682" spans="1:2" x14ac:dyDescent="0.25">
      <c r="A682" s="13"/>
      <c r="B682" s="13"/>
    </row>
    <row r="683" spans="1:2" x14ac:dyDescent="0.25">
      <c r="A683" s="13"/>
      <c r="B683" s="13"/>
    </row>
    <row r="684" spans="1:2" x14ac:dyDescent="0.25">
      <c r="A684" s="13"/>
      <c r="B684" s="13"/>
    </row>
    <row r="685" spans="1:2" x14ac:dyDescent="0.25">
      <c r="A685" s="13"/>
      <c r="B685" s="13"/>
    </row>
    <row r="686" spans="1:2" x14ac:dyDescent="0.25">
      <c r="A686" s="13"/>
      <c r="B686" s="13"/>
    </row>
    <row r="687" spans="1:2" x14ac:dyDescent="0.25">
      <c r="A687" s="13"/>
      <c r="B687" s="13"/>
    </row>
    <row r="688" spans="1:2" x14ac:dyDescent="0.25">
      <c r="A688" s="13"/>
      <c r="B688" s="13"/>
    </row>
    <row r="689" spans="1:2" x14ac:dyDescent="0.25">
      <c r="A689" s="13"/>
      <c r="B689" s="13"/>
    </row>
    <row r="690" spans="1:2" x14ac:dyDescent="0.25">
      <c r="A690" s="13"/>
      <c r="B690" s="13"/>
    </row>
    <row r="691" spans="1:2" x14ac:dyDescent="0.25">
      <c r="A691" s="13"/>
      <c r="B691" s="13"/>
    </row>
    <row r="692" spans="1:2" x14ac:dyDescent="0.25">
      <c r="A692" s="13"/>
      <c r="B692" s="13"/>
    </row>
    <row r="693" spans="1:2" x14ac:dyDescent="0.25">
      <c r="A693" s="13"/>
      <c r="B693" s="13"/>
    </row>
    <row r="694" spans="1:2" x14ac:dyDescent="0.25">
      <c r="A694" s="13"/>
      <c r="B694" s="13"/>
    </row>
    <row r="695" spans="1:2" x14ac:dyDescent="0.25">
      <c r="A695" s="13"/>
      <c r="B695" s="13"/>
    </row>
    <row r="696" spans="1:2" x14ac:dyDescent="0.25">
      <c r="A696" s="13"/>
      <c r="B696" s="13"/>
    </row>
    <row r="697" spans="1:2" x14ac:dyDescent="0.25">
      <c r="A697" s="13"/>
      <c r="B697" s="13"/>
    </row>
    <row r="698" spans="1:2" x14ac:dyDescent="0.25">
      <c r="A698" s="13"/>
      <c r="B698" s="13"/>
    </row>
    <row r="699" spans="1:2" x14ac:dyDescent="0.25">
      <c r="A699" s="13"/>
      <c r="B699" s="13"/>
    </row>
    <row r="700" spans="1:2" x14ac:dyDescent="0.25">
      <c r="A700" s="13"/>
      <c r="B700" s="13"/>
    </row>
    <row r="701" spans="1:2" x14ac:dyDescent="0.25">
      <c r="A701" s="13"/>
      <c r="B701" s="13"/>
    </row>
    <row r="702" spans="1:2" x14ac:dyDescent="0.25">
      <c r="A702" s="13"/>
      <c r="B702" s="13"/>
    </row>
    <row r="703" spans="1:2" x14ac:dyDescent="0.25">
      <c r="A703" s="13"/>
      <c r="B703" s="13"/>
    </row>
    <row r="704" spans="1:2" x14ac:dyDescent="0.25">
      <c r="A704" s="13"/>
      <c r="B704" s="13"/>
    </row>
    <row r="705" spans="1:2" x14ac:dyDescent="0.25">
      <c r="A705" s="13"/>
      <c r="B705" s="13"/>
    </row>
    <row r="706" spans="1:2" x14ac:dyDescent="0.25">
      <c r="A706" s="13"/>
      <c r="B706" s="13"/>
    </row>
    <row r="707" spans="1:2" x14ac:dyDescent="0.25">
      <c r="A707" s="13"/>
      <c r="B707" s="13"/>
    </row>
    <row r="708" spans="1:2" x14ac:dyDescent="0.25">
      <c r="A708" s="13"/>
      <c r="B708" s="13"/>
    </row>
    <row r="709" spans="1:2" x14ac:dyDescent="0.25">
      <c r="A709" s="13"/>
      <c r="B709" s="13"/>
    </row>
    <row r="710" spans="1:2" x14ac:dyDescent="0.25">
      <c r="A710" s="13"/>
      <c r="B710" s="13"/>
    </row>
    <row r="711" spans="1:2" x14ac:dyDescent="0.25">
      <c r="A711" s="13"/>
      <c r="B711" s="13"/>
    </row>
    <row r="712" spans="1:2" x14ac:dyDescent="0.25">
      <c r="A712" s="13"/>
      <c r="B712" s="13"/>
    </row>
    <row r="713" spans="1:2" x14ac:dyDescent="0.25">
      <c r="A713" s="13"/>
      <c r="B713" s="13"/>
    </row>
    <row r="714" spans="1:2" x14ac:dyDescent="0.25">
      <c r="A714" s="13"/>
      <c r="B714" s="13"/>
    </row>
    <row r="715" spans="1:2" x14ac:dyDescent="0.25">
      <c r="A715" s="13"/>
      <c r="B715" s="13"/>
    </row>
    <row r="716" spans="1:2" x14ac:dyDescent="0.25">
      <c r="A716" s="13"/>
      <c r="B716" s="13"/>
    </row>
    <row r="717" spans="1:2" x14ac:dyDescent="0.25">
      <c r="A717" s="13"/>
      <c r="B717" s="13"/>
    </row>
    <row r="718" spans="1:2" x14ac:dyDescent="0.25">
      <c r="A718" s="13"/>
      <c r="B718" s="13"/>
    </row>
    <row r="719" spans="1:2" x14ac:dyDescent="0.25">
      <c r="A719" s="13"/>
      <c r="B719" s="13"/>
    </row>
    <row r="720" spans="1:2" x14ac:dyDescent="0.25">
      <c r="A720" s="13"/>
      <c r="B720" s="13"/>
    </row>
    <row r="721" spans="1:2" x14ac:dyDescent="0.25">
      <c r="A721" s="13"/>
      <c r="B721" s="13"/>
    </row>
    <row r="722" spans="1:2" x14ac:dyDescent="0.25">
      <c r="A722" s="13"/>
      <c r="B722" s="13"/>
    </row>
    <row r="723" spans="1:2" x14ac:dyDescent="0.25">
      <c r="A723" s="13"/>
      <c r="B723" s="13"/>
    </row>
    <row r="724" spans="1:2" x14ac:dyDescent="0.25">
      <c r="A724" s="13"/>
      <c r="B724" s="13"/>
    </row>
    <row r="725" spans="1:2" x14ac:dyDescent="0.25">
      <c r="A725" s="13"/>
      <c r="B725" s="13"/>
    </row>
    <row r="726" spans="1:2" x14ac:dyDescent="0.25">
      <c r="A726" s="13"/>
      <c r="B726" s="13"/>
    </row>
    <row r="727" spans="1:2" x14ac:dyDescent="0.25">
      <c r="A727" s="13"/>
      <c r="B727" s="13"/>
    </row>
    <row r="728" spans="1:2" x14ac:dyDescent="0.25">
      <c r="A728" s="13"/>
      <c r="B728" s="13"/>
    </row>
    <row r="729" spans="1:2" x14ac:dyDescent="0.25">
      <c r="A729" s="13"/>
      <c r="B729" s="13"/>
    </row>
    <row r="730" spans="1:2" x14ac:dyDescent="0.25">
      <c r="A730" s="13"/>
      <c r="B730" s="13"/>
    </row>
    <row r="731" spans="1:2" x14ac:dyDescent="0.25">
      <c r="A731" s="13"/>
      <c r="B731" s="13"/>
    </row>
    <row r="732" spans="1:2" x14ac:dyDescent="0.25">
      <c r="A732" s="13"/>
      <c r="B732" s="13"/>
    </row>
    <row r="733" spans="1:2" x14ac:dyDescent="0.25">
      <c r="A733" s="13"/>
      <c r="B733" s="13"/>
    </row>
    <row r="734" spans="1:2" x14ac:dyDescent="0.25">
      <c r="A734" s="13"/>
      <c r="B734" s="13"/>
    </row>
    <row r="735" spans="1:2" x14ac:dyDescent="0.25">
      <c r="A735" s="13"/>
      <c r="B735" s="13"/>
    </row>
    <row r="736" spans="1:2" x14ac:dyDescent="0.25">
      <c r="A736" s="13"/>
      <c r="B736" s="13"/>
    </row>
    <row r="737" spans="1:2" x14ac:dyDescent="0.25">
      <c r="A737" s="13"/>
      <c r="B737" s="13"/>
    </row>
    <row r="738" spans="1:2" x14ac:dyDescent="0.25">
      <c r="A738" s="13"/>
      <c r="B738" s="13"/>
    </row>
    <row r="739" spans="1:2" x14ac:dyDescent="0.25">
      <c r="A739" s="13"/>
      <c r="B739" s="13"/>
    </row>
    <row r="740" spans="1:2" x14ac:dyDescent="0.25">
      <c r="A740" s="13"/>
      <c r="B740" s="13"/>
    </row>
    <row r="741" spans="1:2" x14ac:dyDescent="0.25">
      <c r="A741" s="13"/>
      <c r="B741" s="13"/>
    </row>
    <row r="742" spans="1:2" x14ac:dyDescent="0.25">
      <c r="A742" s="13"/>
      <c r="B742" s="13"/>
    </row>
    <row r="743" spans="1:2" x14ac:dyDescent="0.25">
      <c r="A743" s="13"/>
      <c r="B743" s="13"/>
    </row>
    <row r="744" spans="1:2" x14ac:dyDescent="0.25">
      <c r="A744" s="13"/>
      <c r="B744" s="13"/>
    </row>
    <row r="745" spans="1:2" x14ac:dyDescent="0.25">
      <c r="A745" s="13"/>
      <c r="B745" s="13"/>
    </row>
    <row r="746" spans="1:2" x14ac:dyDescent="0.25">
      <c r="A746" s="13"/>
      <c r="B746" s="13"/>
    </row>
    <row r="747" spans="1:2" x14ac:dyDescent="0.25">
      <c r="A747" s="13"/>
      <c r="B747" s="13"/>
    </row>
    <row r="748" spans="1:2" x14ac:dyDescent="0.25">
      <c r="A748" s="13"/>
      <c r="B748" s="13"/>
    </row>
    <row r="749" spans="1:2" x14ac:dyDescent="0.25">
      <c r="A749" s="13"/>
      <c r="B749" s="13"/>
    </row>
    <row r="750" spans="1:2" x14ac:dyDescent="0.25">
      <c r="A750" s="13"/>
      <c r="B750" s="13"/>
    </row>
    <row r="751" spans="1:2" x14ac:dyDescent="0.25">
      <c r="A751" s="13"/>
      <c r="B751" s="13"/>
    </row>
    <row r="752" spans="1:2" x14ac:dyDescent="0.25">
      <c r="A752" s="13"/>
      <c r="B752" s="13"/>
    </row>
    <row r="753" spans="1:2" x14ac:dyDescent="0.25">
      <c r="A753" s="13"/>
      <c r="B753" s="13"/>
    </row>
    <row r="754" spans="1:2" x14ac:dyDescent="0.25">
      <c r="A754" s="13"/>
      <c r="B754" s="13"/>
    </row>
    <row r="755" spans="1:2" x14ac:dyDescent="0.25">
      <c r="A755" s="13"/>
      <c r="B755" s="13"/>
    </row>
    <row r="756" spans="1:2" x14ac:dyDescent="0.25">
      <c r="A756" s="13"/>
      <c r="B756" s="13"/>
    </row>
    <row r="757" spans="1:2" x14ac:dyDescent="0.25">
      <c r="A757" s="13"/>
      <c r="B757" s="13"/>
    </row>
    <row r="758" spans="1:2" x14ac:dyDescent="0.25">
      <c r="A758" s="13"/>
      <c r="B758" s="13"/>
    </row>
    <row r="759" spans="1:2" x14ac:dyDescent="0.25">
      <c r="A759" s="13"/>
      <c r="B759" s="13"/>
    </row>
    <row r="760" spans="1:2" x14ac:dyDescent="0.25">
      <c r="A760" s="13"/>
      <c r="B760" s="13"/>
    </row>
    <row r="761" spans="1:2" x14ac:dyDescent="0.25">
      <c r="A761" s="13"/>
      <c r="B761" s="13"/>
    </row>
    <row r="762" spans="1:2" x14ac:dyDescent="0.25">
      <c r="A762" s="13"/>
      <c r="B762" s="13"/>
    </row>
    <row r="763" spans="1:2" x14ac:dyDescent="0.25">
      <c r="A763" s="13"/>
      <c r="B763" s="13"/>
    </row>
    <row r="764" spans="1:2" x14ac:dyDescent="0.25">
      <c r="A764" s="13"/>
      <c r="B764" s="13"/>
    </row>
    <row r="765" spans="1:2" x14ac:dyDescent="0.25">
      <c r="A765" s="13"/>
      <c r="B765" s="13"/>
    </row>
    <row r="766" spans="1:2" x14ac:dyDescent="0.25">
      <c r="A766" s="13"/>
      <c r="B766" s="13"/>
    </row>
    <row r="767" spans="1:2" x14ac:dyDescent="0.25">
      <c r="A767" s="13"/>
      <c r="B767" s="13"/>
    </row>
    <row r="768" spans="1:2" x14ac:dyDescent="0.25">
      <c r="A768" s="13"/>
      <c r="B768" s="13"/>
    </row>
    <row r="769" spans="1:2" x14ac:dyDescent="0.25">
      <c r="A769" s="13"/>
      <c r="B769" s="13"/>
    </row>
    <row r="770" spans="1:2" x14ac:dyDescent="0.25">
      <c r="A770" s="13"/>
      <c r="B770" s="13"/>
    </row>
    <row r="771" spans="1:2" x14ac:dyDescent="0.25">
      <c r="A771" s="13"/>
      <c r="B771" s="13"/>
    </row>
    <row r="772" spans="1:2" x14ac:dyDescent="0.25">
      <c r="A772" s="13"/>
      <c r="B772" s="13"/>
    </row>
    <row r="773" spans="1:2" x14ac:dyDescent="0.25">
      <c r="A773" s="13"/>
      <c r="B773" s="13"/>
    </row>
    <row r="774" spans="1:2" x14ac:dyDescent="0.25">
      <c r="A774" s="13"/>
      <c r="B774" s="13"/>
    </row>
    <row r="775" spans="1:2" x14ac:dyDescent="0.25">
      <c r="A775" s="13"/>
      <c r="B775" s="13"/>
    </row>
    <row r="776" spans="1:2" x14ac:dyDescent="0.25">
      <c r="A776" s="13"/>
      <c r="B776" s="13"/>
    </row>
    <row r="777" spans="1:2" x14ac:dyDescent="0.25">
      <c r="A777" s="13"/>
      <c r="B777" s="13"/>
    </row>
    <row r="778" spans="1:2" x14ac:dyDescent="0.25">
      <c r="A778" s="13"/>
      <c r="B778" s="13"/>
    </row>
    <row r="779" spans="1:2" x14ac:dyDescent="0.25">
      <c r="A779" s="13"/>
      <c r="B779" s="13"/>
    </row>
    <row r="780" spans="1:2" x14ac:dyDescent="0.25">
      <c r="A780" s="13"/>
      <c r="B780" s="13"/>
    </row>
    <row r="781" spans="1:2" x14ac:dyDescent="0.25">
      <c r="A781" s="13"/>
      <c r="B781" s="13"/>
    </row>
    <row r="782" spans="1:2" x14ac:dyDescent="0.25">
      <c r="A782" s="13"/>
      <c r="B782" s="13"/>
    </row>
    <row r="783" spans="1:2" x14ac:dyDescent="0.25">
      <c r="A783" s="13"/>
      <c r="B783" s="13"/>
    </row>
    <row r="784" spans="1:2" x14ac:dyDescent="0.25">
      <c r="A784" s="13"/>
      <c r="B784" s="13"/>
    </row>
    <row r="785" spans="1:2" x14ac:dyDescent="0.25">
      <c r="A785" s="13"/>
      <c r="B785" s="13"/>
    </row>
    <row r="786" spans="1:2" x14ac:dyDescent="0.25">
      <c r="A786" s="13"/>
      <c r="B786" s="13"/>
    </row>
    <row r="787" spans="1:2" x14ac:dyDescent="0.25">
      <c r="A787" s="13"/>
      <c r="B787" s="13"/>
    </row>
    <row r="788" spans="1:2" x14ac:dyDescent="0.25">
      <c r="A788" s="13"/>
      <c r="B788" s="13"/>
    </row>
    <row r="789" spans="1:2" x14ac:dyDescent="0.25">
      <c r="A789" s="13"/>
      <c r="B789" s="13"/>
    </row>
    <row r="790" spans="1:2" x14ac:dyDescent="0.25">
      <c r="A790" s="13"/>
      <c r="B790" s="13"/>
    </row>
    <row r="791" spans="1:2" x14ac:dyDescent="0.25">
      <c r="A791" s="13"/>
      <c r="B791" s="13"/>
    </row>
    <row r="792" spans="1:2" x14ac:dyDescent="0.25">
      <c r="A792" s="13"/>
      <c r="B792" s="13"/>
    </row>
    <row r="793" spans="1:2" x14ac:dyDescent="0.25">
      <c r="A793" s="13"/>
      <c r="B793" s="13"/>
    </row>
    <row r="794" spans="1:2" x14ac:dyDescent="0.25">
      <c r="A794" s="13"/>
      <c r="B794" s="13"/>
    </row>
    <row r="795" spans="1:2" x14ac:dyDescent="0.25">
      <c r="A795" s="13"/>
      <c r="B795" s="13"/>
    </row>
    <row r="796" spans="1:2" x14ac:dyDescent="0.25">
      <c r="A796" s="13"/>
      <c r="B796" s="13"/>
    </row>
    <row r="797" spans="1:2" x14ac:dyDescent="0.25">
      <c r="A797" s="13"/>
      <c r="B797" s="13"/>
    </row>
    <row r="798" spans="1:2" x14ac:dyDescent="0.25">
      <c r="A798" s="13"/>
      <c r="B798" s="13"/>
    </row>
    <row r="799" spans="1:2" x14ac:dyDescent="0.25">
      <c r="A799" s="13"/>
      <c r="B799" s="13"/>
    </row>
    <row r="800" spans="1:2" x14ac:dyDescent="0.25">
      <c r="A800" s="13"/>
      <c r="B800" s="13"/>
    </row>
    <row r="801" spans="1:2" x14ac:dyDescent="0.25">
      <c r="A801" s="13"/>
      <c r="B801" s="13"/>
    </row>
    <row r="802" spans="1:2" x14ac:dyDescent="0.25">
      <c r="A802" s="13"/>
      <c r="B802" s="13"/>
    </row>
    <row r="803" spans="1:2" x14ac:dyDescent="0.25">
      <c r="A803" s="13"/>
      <c r="B803" s="13"/>
    </row>
    <row r="804" spans="1:2" x14ac:dyDescent="0.25">
      <c r="A804" s="13"/>
      <c r="B804" s="13"/>
    </row>
    <row r="805" spans="1:2" x14ac:dyDescent="0.25">
      <c r="A805" s="13"/>
      <c r="B805" s="13"/>
    </row>
    <row r="806" spans="1:2" x14ac:dyDescent="0.25">
      <c r="A806" s="13"/>
      <c r="B806" s="13"/>
    </row>
    <row r="807" spans="1:2" x14ac:dyDescent="0.25">
      <c r="A807" s="13"/>
      <c r="B807" s="13"/>
    </row>
    <row r="808" spans="1:2" x14ac:dyDescent="0.25">
      <c r="A808" s="13"/>
      <c r="B808" s="13"/>
    </row>
    <row r="809" spans="1:2" x14ac:dyDescent="0.25">
      <c r="A809" s="13"/>
      <c r="B809" s="13"/>
    </row>
    <row r="810" spans="1:2" x14ac:dyDescent="0.25">
      <c r="A810" s="13"/>
      <c r="B810" s="13"/>
    </row>
    <row r="811" spans="1:2" x14ac:dyDescent="0.25">
      <c r="A811" s="13"/>
      <c r="B811" s="13"/>
    </row>
    <row r="812" spans="1:2" x14ac:dyDescent="0.25">
      <c r="A812" s="13"/>
      <c r="B812" s="13"/>
    </row>
    <row r="813" spans="1:2" x14ac:dyDescent="0.25">
      <c r="A813" s="13"/>
      <c r="B813" s="13"/>
    </row>
    <row r="814" spans="1:2" x14ac:dyDescent="0.25">
      <c r="A814" s="13"/>
      <c r="B814" s="13"/>
    </row>
    <row r="815" spans="1:2" x14ac:dyDescent="0.25">
      <c r="A815" s="13"/>
      <c r="B815" s="13"/>
    </row>
    <row r="816" spans="1:2" x14ac:dyDescent="0.25">
      <c r="A816" s="13"/>
      <c r="B816" s="13"/>
    </row>
    <row r="817" spans="1:2" x14ac:dyDescent="0.25">
      <c r="A817" s="13"/>
      <c r="B817" s="13"/>
    </row>
    <row r="818" spans="1:2" x14ac:dyDescent="0.25">
      <c r="A818" s="13"/>
      <c r="B818" s="13"/>
    </row>
    <row r="819" spans="1:2" x14ac:dyDescent="0.25">
      <c r="A819" s="13"/>
      <c r="B819" s="13"/>
    </row>
    <row r="820" spans="1:2" x14ac:dyDescent="0.25">
      <c r="A820" s="13"/>
      <c r="B820" s="13"/>
    </row>
    <row r="821" spans="1:2" x14ac:dyDescent="0.25">
      <c r="A821" s="13"/>
      <c r="B821" s="13"/>
    </row>
    <row r="822" spans="1:2" x14ac:dyDescent="0.25">
      <c r="A822" s="13"/>
      <c r="B822" s="13"/>
    </row>
    <row r="823" spans="1:2" x14ac:dyDescent="0.25">
      <c r="A823" s="13"/>
      <c r="B823" s="13"/>
    </row>
    <row r="824" spans="1:2" x14ac:dyDescent="0.25">
      <c r="A824" s="13"/>
      <c r="B824" s="13"/>
    </row>
    <row r="825" spans="1:2" x14ac:dyDescent="0.25">
      <c r="A825" s="13"/>
      <c r="B825" s="13"/>
    </row>
    <row r="826" spans="1:2" x14ac:dyDescent="0.25">
      <c r="A826" s="13"/>
      <c r="B826" s="13"/>
    </row>
    <row r="827" spans="1:2" x14ac:dyDescent="0.25">
      <c r="A827" s="13"/>
      <c r="B827" s="13"/>
    </row>
    <row r="828" spans="1:2" x14ac:dyDescent="0.25">
      <c r="A828" s="13"/>
      <c r="B828" s="13"/>
    </row>
    <row r="829" spans="1:2" x14ac:dyDescent="0.25">
      <c r="A829" s="13"/>
      <c r="B829" s="13"/>
    </row>
    <row r="830" spans="1:2" x14ac:dyDescent="0.25">
      <c r="A830" s="13"/>
      <c r="B830" s="13"/>
    </row>
    <row r="831" spans="1:2" x14ac:dyDescent="0.25">
      <c r="A831" s="13"/>
      <c r="B831" s="13"/>
    </row>
    <row r="832" spans="1:2" x14ac:dyDescent="0.25">
      <c r="A832" s="13"/>
      <c r="B832" s="13"/>
    </row>
    <row r="833" spans="1:2" x14ac:dyDescent="0.25">
      <c r="A833" s="13"/>
      <c r="B833" s="13"/>
    </row>
    <row r="834" spans="1:2" x14ac:dyDescent="0.25">
      <c r="A834" s="13"/>
      <c r="B834" s="13"/>
    </row>
    <row r="835" spans="1:2" x14ac:dyDescent="0.25">
      <c r="A835" s="13"/>
      <c r="B835" s="13"/>
    </row>
    <row r="836" spans="1:2" x14ac:dyDescent="0.25">
      <c r="A836" s="13"/>
      <c r="B836" s="13"/>
    </row>
    <row r="837" spans="1:2" x14ac:dyDescent="0.25">
      <c r="A837" s="13"/>
      <c r="B837" s="13"/>
    </row>
    <row r="838" spans="1:2" x14ac:dyDescent="0.25">
      <c r="A838" s="13"/>
      <c r="B838" s="13"/>
    </row>
    <row r="839" spans="1:2" x14ac:dyDescent="0.25">
      <c r="A839" s="13"/>
      <c r="B839" s="13"/>
    </row>
    <row r="840" spans="1:2" x14ac:dyDescent="0.25">
      <c r="A840" s="13"/>
      <c r="B840" s="13"/>
    </row>
    <row r="841" spans="1:2" x14ac:dyDescent="0.25">
      <c r="A841" s="13"/>
      <c r="B841" s="13"/>
    </row>
    <row r="842" spans="1:2" x14ac:dyDescent="0.25">
      <c r="A842" s="13"/>
      <c r="B842" s="13"/>
    </row>
    <row r="843" spans="1:2" x14ac:dyDescent="0.25">
      <c r="A843" s="13"/>
      <c r="B843" s="13"/>
    </row>
    <row r="844" spans="1:2" x14ac:dyDescent="0.25">
      <c r="A844" s="13"/>
      <c r="B844" s="13"/>
    </row>
    <row r="845" spans="1:2" x14ac:dyDescent="0.25">
      <c r="A845" s="13"/>
      <c r="B845" s="13"/>
    </row>
    <row r="846" spans="1:2" x14ac:dyDescent="0.25">
      <c r="A846" s="13"/>
      <c r="B846" s="13"/>
    </row>
    <row r="847" spans="1:2" x14ac:dyDescent="0.25">
      <c r="A847" s="13"/>
      <c r="B847" s="13"/>
    </row>
    <row r="848" spans="1:2" x14ac:dyDescent="0.25">
      <c r="A848" s="13"/>
      <c r="B848" s="13"/>
    </row>
    <row r="849" spans="1:2" x14ac:dyDescent="0.25">
      <c r="A849" s="13"/>
      <c r="B849" s="13"/>
    </row>
    <row r="850" spans="1:2" x14ac:dyDescent="0.25">
      <c r="A850" s="13"/>
      <c r="B850" s="13"/>
    </row>
    <row r="851" spans="1:2" x14ac:dyDescent="0.25">
      <c r="A851" s="13"/>
      <c r="B851" s="13"/>
    </row>
    <row r="852" spans="1:2" x14ac:dyDescent="0.25">
      <c r="A852" s="13"/>
      <c r="B852" s="13"/>
    </row>
    <row r="853" spans="1:2" x14ac:dyDescent="0.25">
      <c r="A853" s="13"/>
      <c r="B853" s="13"/>
    </row>
    <row r="854" spans="1:2" x14ac:dyDescent="0.25">
      <c r="A854" s="13"/>
      <c r="B854" s="13"/>
    </row>
    <row r="855" spans="1:2" x14ac:dyDescent="0.25">
      <c r="A855" s="13"/>
      <c r="B855" s="13"/>
    </row>
    <row r="856" spans="1:2" x14ac:dyDescent="0.25">
      <c r="A856" s="13"/>
      <c r="B856" s="13"/>
    </row>
    <row r="857" spans="1:2" x14ac:dyDescent="0.25">
      <c r="A857" s="13"/>
      <c r="B857" s="13"/>
    </row>
    <row r="858" spans="1:2" x14ac:dyDescent="0.25">
      <c r="A858" s="13"/>
      <c r="B858" s="13"/>
    </row>
    <row r="859" spans="1:2" x14ac:dyDescent="0.25">
      <c r="A859" s="13"/>
      <c r="B859" s="13"/>
    </row>
    <row r="860" spans="1:2" x14ac:dyDescent="0.25">
      <c r="A860" s="13"/>
      <c r="B860" s="13"/>
    </row>
    <row r="861" spans="1:2" x14ac:dyDescent="0.25">
      <c r="A861" s="13"/>
      <c r="B861" s="13"/>
    </row>
    <row r="862" spans="1:2" x14ac:dyDescent="0.25">
      <c r="A862" s="13"/>
      <c r="B862" s="13"/>
    </row>
    <row r="863" spans="1:2" x14ac:dyDescent="0.25">
      <c r="A863" s="13"/>
      <c r="B863" s="13"/>
    </row>
    <row r="864" spans="1:2" x14ac:dyDescent="0.25">
      <c r="A864" s="13"/>
      <c r="B864" s="13"/>
    </row>
  </sheetData>
  <mergeCells count="52">
    <mergeCell ref="F65:G65"/>
    <mergeCell ref="D57:F57"/>
    <mergeCell ref="D52:F52"/>
    <mergeCell ref="D53:F53"/>
    <mergeCell ref="D54:F54"/>
    <mergeCell ref="D55:F55"/>
    <mergeCell ref="E56:F56"/>
    <mergeCell ref="E48:F48"/>
    <mergeCell ref="D49:F49"/>
    <mergeCell ref="D50:F50"/>
    <mergeCell ref="D51:F51"/>
    <mergeCell ref="D47:F47"/>
    <mergeCell ref="D45:F45"/>
    <mergeCell ref="D46:F46"/>
    <mergeCell ref="D44:F44"/>
    <mergeCell ref="E43:F43"/>
    <mergeCell ref="D40:F40"/>
    <mergeCell ref="D41:F41"/>
    <mergeCell ref="D42:F42"/>
    <mergeCell ref="D35:F35"/>
    <mergeCell ref="E36:F36"/>
    <mergeCell ref="E37:F37"/>
    <mergeCell ref="E38:F38"/>
    <mergeCell ref="E39:F39"/>
    <mergeCell ref="D33:F33"/>
    <mergeCell ref="D34:F34"/>
    <mergeCell ref="D29:F29"/>
    <mergeCell ref="D30:F30"/>
    <mergeCell ref="D31:F31"/>
    <mergeCell ref="D32:F32"/>
    <mergeCell ref="H21:H26"/>
    <mergeCell ref="E22:F22"/>
    <mergeCell ref="E23:F23"/>
    <mergeCell ref="E24:F24"/>
    <mergeCell ref="E25:F25"/>
    <mergeCell ref="E26:F26"/>
    <mergeCell ref="G21:G25"/>
    <mergeCell ref="D15:F15"/>
    <mergeCell ref="D16:F16"/>
    <mergeCell ref="E17:F17"/>
    <mergeCell ref="D20:F20"/>
    <mergeCell ref="E21:F21"/>
    <mergeCell ref="D12:F12"/>
    <mergeCell ref="D13:F13"/>
    <mergeCell ref="D14:F14"/>
    <mergeCell ref="D4:F4"/>
    <mergeCell ref="D8:F8"/>
    <mergeCell ref="O9:R9"/>
    <mergeCell ref="D1:F1"/>
    <mergeCell ref="D2:F2"/>
    <mergeCell ref="D3:F3"/>
    <mergeCell ref="D11:F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J79"/>
  <sheetViews>
    <sheetView zoomScaleNormal="100" workbookViewId="0">
      <selection activeCell="K78" sqref="K78"/>
    </sheetView>
  </sheetViews>
  <sheetFormatPr baseColWidth="10" defaultColWidth="4.7109375" defaultRowHeight="20.100000000000001" customHeight="1" x14ac:dyDescent="0.25"/>
  <cols>
    <col min="1" max="1" width="4.7109375" style="20"/>
    <col min="2" max="2" width="54.7109375" style="20" bestFit="1" customWidth="1"/>
    <col min="3" max="3" width="13.7109375" style="159" customWidth="1"/>
    <col min="4" max="4" width="11.140625" style="159" customWidth="1"/>
    <col min="5" max="5" width="4.7109375" style="20"/>
    <col min="6" max="6" width="62.5703125" style="125" customWidth="1"/>
    <col min="7" max="8" width="4.7109375" style="125"/>
    <col min="9" max="9" width="11.5703125" style="125" customWidth="1"/>
    <col min="10" max="11" width="8.140625" style="125" bestFit="1" customWidth="1"/>
    <col min="12" max="12" width="4.7109375" style="125"/>
    <col min="13" max="13" width="7.7109375" style="125" customWidth="1"/>
    <col min="14" max="15" width="8.28515625" style="125" customWidth="1"/>
    <col min="16" max="17" width="4.7109375" style="125"/>
    <col min="18" max="18" width="8" style="125" customWidth="1"/>
    <col min="19" max="36" width="4.7109375" style="125"/>
    <col min="37" max="16384" width="4.7109375" style="20"/>
  </cols>
  <sheetData>
    <row r="2" spans="2:12" s="20" customFormat="1" ht="20.100000000000001" customHeight="1" x14ac:dyDescent="0.25">
      <c r="B2" s="123" t="s">
        <v>187</v>
      </c>
      <c r="C2" s="642" t="s">
        <v>188</v>
      </c>
      <c r="D2" s="643"/>
      <c r="F2" s="124" t="s">
        <v>194</v>
      </c>
      <c r="G2" s="125"/>
      <c r="H2" s="125"/>
      <c r="I2" s="125"/>
      <c r="J2" s="125"/>
      <c r="K2" s="125"/>
      <c r="L2" s="125"/>
    </row>
    <row r="3" spans="2:12" s="20" customFormat="1" ht="20.100000000000001" customHeight="1" x14ac:dyDescent="0.25">
      <c r="B3" s="126" t="s">
        <v>144</v>
      </c>
      <c r="C3" s="127"/>
      <c r="D3" s="128"/>
      <c r="F3" s="129"/>
      <c r="G3" s="125"/>
      <c r="H3" s="125"/>
      <c r="I3" s="125"/>
      <c r="J3" s="125" t="s">
        <v>195</v>
      </c>
      <c r="K3" s="125" t="s">
        <v>206</v>
      </c>
      <c r="L3" s="125"/>
    </row>
    <row r="4" spans="2:12" s="20" customFormat="1" ht="20.100000000000001" customHeight="1" x14ac:dyDescent="0.25">
      <c r="B4" s="130" t="s">
        <v>145</v>
      </c>
      <c r="C4" s="131">
        <v>44334</v>
      </c>
      <c r="D4" s="132">
        <v>44335</v>
      </c>
      <c r="F4" s="239"/>
      <c r="G4" s="125"/>
      <c r="H4" s="125"/>
      <c r="I4" s="125"/>
      <c r="J4" s="125" t="s">
        <v>196</v>
      </c>
      <c r="K4" s="125" t="s">
        <v>205</v>
      </c>
      <c r="L4" s="125"/>
    </row>
    <row r="5" spans="2:12" s="20" customFormat="1" ht="20.100000000000001" customHeight="1" x14ac:dyDescent="0.25">
      <c r="B5" s="130" t="s">
        <v>150</v>
      </c>
      <c r="C5" s="131">
        <v>44336</v>
      </c>
      <c r="D5" s="132">
        <v>44336</v>
      </c>
      <c r="F5" s="239"/>
      <c r="G5" s="125"/>
      <c r="H5" s="125"/>
      <c r="I5" s="125"/>
      <c r="J5" s="125" t="s">
        <v>197</v>
      </c>
      <c r="K5" s="125" t="s">
        <v>204</v>
      </c>
      <c r="L5" s="125"/>
    </row>
    <row r="6" spans="2:12" s="20" customFormat="1" ht="20.100000000000001" customHeight="1" x14ac:dyDescent="0.25">
      <c r="B6" s="126" t="s">
        <v>146</v>
      </c>
      <c r="C6" s="127"/>
      <c r="D6" s="128"/>
      <c r="F6" s="133"/>
      <c r="G6" s="125"/>
      <c r="H6" s="125"/>
      <c r="I6" s="125"/>
      <c r="J6" s="125" t="s">
        <v>198</v>
      </c>
      <c r="K6" s="125" t="s">
        <v>203</v>
      </c>
      <c r="L6" s="125"/>
    </row>
    <row r="7" spans="2:12" s="20" customFormat="1" ht="20.100000000000001" customHeight="1" x14ac:dyDescent="0.25">
      <c r="B7" s="130" t="s">
        <v>147</v>
      </c>
      <c r="C7" s="131">
        <v>44337</v>
      </c>
      <c r="D7" s="132">
        <v>44337</v>
      </c>
      <c r="F7" s="133"/>
      <c r="G7" s="125"/>
      <c r="H7" s="125"/>
      <c r="I7" s="125"/>
      <c r="J7" s="125" t="s">
        <v>199</v>
      </c>
      <c r="K7" s="125" t="s">
        <v>201</v>
      </c>
      <c r="L7" s="125"/>
    </row>
    <row r="8" spans="2:12" s="20" customFormat="1" ht="20.100000000000001" customHeight="1" x14ac:dyDescent="0.25">
      <c r="B8" s="130" t="s">
        <v>148</v>
      </c>
      <c r="C8" s="131">
        <v>44341</v>
      </c>
      <c r="D8" s="132">
        <v>44341</v>
      </c>
      <c r="F8" s="133"/>
      <c r="G8" s="125"/>
      <c r="H8" s="125"/>
      <c r="I8" s="125"/>
      <c r="J8" s="125" t="s">
        <v>200</v>
      </c>
      <c r="K8" s="125" t="s">
        <v>202</v>
      </c>
      <c r="L8" s="125"/>
    </row>
    <row r="9" spans="2:12" s="20" customFormat="1" ht="20.100000000000001" customHeight="1" x14ac:dyDescent="0.25">
      <c r="B9" s="130" t="s">
        <v>149</v>
      </c>
      <c r="C9" s="131">
        <v>44342</v>
      </c>
      <c r="D9" s="132">
        <v>44342</v>
      </c>
      <c r="F9" s="133"/>
      <c r="G9" s="125"/>
      <c r="H9" s="125"/>
      <c r="I9" s="125"/>
      <c r="J9" s="125"/>
      <c r="K9" s="125"/>
      <c r="L9" s="125"/>
    </row>
    <row r="10" spans="2:12" s="20" customFormat="1" ht="20.100000000000001" customHeight="1" x14ac:dyDescent="0.25">
      <c r="B10" s="126" t="s">
        <v>165</v>
      </c>
      <c r="C10" s="138"/>
      <c r="D10" s="139"/>
      <c r="F10" s="133"/>
      <c r="G10" s="125"/>
      <c r="H10" s="125"/>
      <c r="I10" s="125"/>
      <c r="J10" s="125"/>
      <c r="K10" s="125"/>
      <c r="L10" s="125"/>
    </row>
    <row r="11" spans="2:12" s="20" customFormat="1" ht="20.100000000000001" customHeight="1" x14ac:dyDescent="0.25">
      <c r="B11" s="134" t="s">
        <v>166</v>
      </c>
      <c r="C11" s="131">
        <v>44343</v>
      </c>
      <c r="D11" s="132">
        <v>44344</v>
      </c>
      <c r="F11" s="184" t="s">
        <v>421</v>
      </c>
      <c r="G11" s="125"/>
      <c r="H11" s="125"/>
      <c r="I11" s="125"/>
      <c r="J11" s="125"/>
      <c r="K11" s="125"/>
      <c r="L11" s="125"/>
    </row>
    <row r="12" spans="2:12" s="20" customFormat="1" ht="20.100000000000001" customHeight="1" x14ac:dyDescent="0.25">
      <c r="B12" s="126" t="s">
        <v>69</v>
      </c>
      <c r="C12" s="127"/>
      <c r="D12" s="128"/>
      <c r="F12" s="133"/>
      <c r="G12" s="125"/>
      <c r="H12" s="125"/>
      <c r="I12" s="125"/>
      <c r="J12" s="125"/>
      <c r="K12" s="125"/>
      <c r="L12" s="125"/>
    </row>
    <row r="13" spans="2:12" s="20" customFormat="1" ht="20.100000000000001" customHeight="1" x14ac:dyDescent="0.25">
      <c r="B13" s="130" t="s">
        <v>164</v>
      </c>
      <c r="C13" s="131">
        <v>44334</v>
      </c>
      <c r="D13" s="132">
        <v>44335</v>
      </c>
      <c r="F13" s="133"/>
      <c r="G13" s="125"/>
      <c r="H13" s="125"/>
      <c r="I13" s="125"/>
      <c r="J13" s="125"/>
      <c r="K13" s="125"/>
      <c r="L13" s="125"/>
    </row>
    <row r="14" spans="2:12" s="20" customFormat="1" ht="20.100000000000001" customHeight="1" x14ac:dyDescent="0.25">
      <c r="B14" s="130" t="s">
        <v>151</v>
      </c>
      <c r="C14" s="131">
        <v>44336</v>
      </c>
      <c r="D14" s="132">
        <v>44337</v>
      </c>
      <c r="F14" s="149" t="s">
        <v>422</v>
      </c>
      <c r="G14" s="125"/>
      <c r="H14" s="125"/>
      <c r="I14" s="125"/>
      <c r="J14" s="125"/>
      <c r="K14" s="125"/>
      <c r="L14" s="125"/>
    </row>
    <row r="15" spans="2:12" s="20" customFormat="1" ht="20.100000000000001" customHeight="1" x14ac:dyDescent="0.25">
      <c r="B15" s="130" t="s">
        <v>158</v>
      </c>
      <c r="C15" s="131">
        <v>44341</v>
      </c>
      <c r="D15" s="132">
        <v>44344</v>
      </c>
      <c r="F15" s="133"/>
      <c r="G15" s="125"/>
      <c r="H15" s="125"/>
      <c r="I15" s="125"/>
      <c r="J15" s="125"/>
      <c r="K15" s="125"/>
      <c r="L15" s="125"/>
    </row>
    <row r="16" spans="2:12" s="20" customFormat="1" ht="20.100000000000001" customHeight="1" x14ac:dyDescent="0.25">
      <c r="B16" s="621" t="s">
        <v>152</v>
      </c>
      <c r="C16" s="622"/>
      <c r="D16" s="623"/>
      <c r="F16" s="133"/>
      <c r="G16" s="125"/>
      <c r="H16" s="644" t="s">
        <v>190</v>
      </c>
      <c r="I16" s="644"/>
      <c r="J16" s="644"/>
      <c r="K16" s="644"/>
      <c r="L16" s="644"/>
    </row>
    <row r="17" spans="2:19" s="20" customFormat="1" ht="20.100000000000001" customHeight="1" x14ac:dyDescent="0.25">
      <c r="B17" s="130" t="s">
        <v>155</v>
      </c>
      <c r="C17" s="131">
        <v>44342</v>
      </c>
      <c r="D17" s="132">
        <v>44344</v>
      </c>
      <c r="F17" s="133"/>
      <c r="G17" s="125"/>
      <c r="H17" s="141"/>
      <c r="I17" s="144">
        <v>44334</v>
      </c>
      <c r="J17" s="144">
        <v>44335</v>
      </c>
      <c r="K17" s="634">
        <v>44336</v>
      </c>
      <c r="L17" s="634"/>
      <c r="M17" s="125"/>
      <c r="N17" s="125"/>
      <c r="O17" s="125"/>
      <c r="P17" s="125"/>
      <c r="Q17" s="125"/>
      <c r="R17" s="125"/>
      <c r="S17" s="125"/>
    </row>
    <row r="18" spans="2:19" s="20" customFormat="1" ht="20.100000000000001" customHeight="1" x14ac:dyDescent="0.25">
      <c r="B18" s="130" t="s">
        <v>153</v>
      </c>
      <c r="C18" s="131">
        <v>44347</v>
      </c>
      <c r="D18" s="132">
        <v>44347</v>
      </c>
      <c r="F18" s="133"/>
      <c r="G18" s="125"/>
      <c r="H18" s="143"/>
      <c r="I18" s="635" t="s">
        <v>189</v>
      </c>
      <c r="J18" s="635"/>
      <c r="K18" s="635" t="s">
        <v>191</v>
      </c>
      <c r="L18" s="635"/>
      <c r="M18" s="125"/>
      <c r="N18" s="125"/>
      <c r="O18" s="125"/>
      <c r="P18" s="125"/>
      <c r="Q18" s="125"/>
      <c r="R18" s="125"/>
      <c r="S18" s="125"/>
    </row>
    <row r="19" spans="2:19" s="20" customFormat="1" ht="20.100000000000001" customHeight="1" x14ac:dyDescent="0.25">
      <c r="B19" s="130" t="s">
        <v>154</v>
      </c>
      <c r="C19" s="131">
        <v>44348</v>
      </c>
      <c r="D19" s="132">
        <v>44349</v>
      </c>
      <c r="F19" s="149" t="s">
        <v>422</v>
      </c>
      <c r="G19" s="125"/>
      <c r="H19" s="143"/>
      <c r="I19" s="635"/>
      <c r="J19" s="635"/>
      <c r="K19" s="635"/>
      <c r="L19" s="635"/>
      <c r="M19" s="125"/>
      <c r="N19" s="125"/>
      <c r="O19" s="125"/>
      <c r="P19" s="125"/>
      <c r="Q19" s="125"/>
      <c r="R19" s="125"/>
      <c r="S19" s="125"/>
    </row>
    <row r="20" spans="2:19" s="20" customFormat="1" ht="20.100000000000001" customHeight="1" x14ac:dyDescent="0.25">
      <c r="B20" s="621" t="s">
        <v>36</v>
      </c>
      <c r="C20" s="622"/>
      <c r="D20" s="623"/>
      <c r="F20" s="133"/>
      <c r="G20" s="125"/>
      <c r="H20" s="125"/>
      <c r="I20" s="125"/>
      <c r="J20" s="125"/>
      <c r="K20" s="125"/>
      <c r="L20" s="125"/>
      <c r="M20" s="640" t="s">
        <v>146</v>
      </c>
      <c r="N20" s="641"/>
      <c r="O20" s="641"/>
      <c r="P20" s="641"/>
      <c r="Q20" s="641"/>
      <c r="R20" s="641"/>
      <c r="S20" s="641"/>
    </row>
    <row r="21" spans="2:19" s="20" customFormat="1" ht="20.100000000000001" customHeight="1" x14ac:dyDescent="0.25">
      <c r="B21" s="130" t="s">
        <v>155</v>
      </c>
      <c r="C21" s="131">
        <v>44350</v>
      </c>
      <c r="D21" s="132">
        <v>44351</v>
      </c>
      <c r="F21" s="133"/>
      <c r="G21" s="125"/>
      <c r="H21" s="125"/>
      <c r="I21" s="125"/>
      <c r="J21" s="125"/>
      <c r="K21" s="125"/>
      <c r="L21" s="125"/>
      <c r="M21" s="141"/>
      <c r="N21" s="142">
        <v>44337</v>
      </c>
      <c r="O21" s="142">
        <v>44337</v>
      </c>
      <c r="P21" s="634">
        <v>44341</v>
      </c>
      <c r="Q21" s="634"/>
      <c r="R21" s="144">
        <v>44341</v>
      </c>
      <c r="S21" s="144"/>
    </row>
    <row r="22" spans="2:19" s="20" customFormat="1" ht="20.100000000000001" customHeight="1" x14ac:dyDescent="0.25">
      <c r="B22" s="130" t="s">
        <v>156</v>
      </c>
      <c r="C22" s="131">
        <v>44354</v>
      </c>
      <c r="D22" s="132">
        <v>44355</v>
      </c>
      <c r="F22" s="133"/>
      <c r="G22" s="125"/>
      <c r="H22" s="125"/>
      <c r="I22" s="125"/>
      <c r="J22" s="125"/>
      <c r="K22" s="125"/>
      <c r="L22" s="125"/>
      <c r="M22" s="143"/>
      <c r="N22" s="635" t="s">
        <v>147</v>
      </c>
      <c r="O22" s="635"/>
      <c r="P22" s="635" t="s">
        <v>148</v>
      </c>
      <c r="Q22" s="635"/>
      <c r="R22" s="636" t="s">
        <v>149</v>
      </c>
      <c r="S22" s="637"/>
    </row>
    <row r="23" spans="2:19" s="20" customFormat="1" ht="20.100000000000001" customHeight="1" x14ac:dyDescent="0.25">
      <c r="B23" s="130" t="s">
        <v>273</v>
      </c>
      <c r="C23" s="131">
        <v>44356</v>
      </c>
      <c r="D23" s="132">
        <v>44358</v>
      </c>
      <c r="F23" s="133"/>
      <c r="G23" s="125"/>
      <c r="H23" s="125"/>
      <c r="I23" s="125"/>
      <c r="J23" s="125"/>
      <c r="K23" s="125"/>
      <c r="L23" s="125"/>
      <c r="M23" s="143"/>
      <c r="N23" s="635"/>
      <c r="O23" s="635"/>
      <c r="P23" s="635"/>
      <c r="Q23" s="635"/>
      <c r="R23" s="638"/>
      <c r="S23" s="639"/>
    </row>
    <row r="24" spans="2:19" s="20" customFormat="1" ht="20.100000000000001" customHeight="1" x14ac:dyDescent="0.25">
      <c r="B24" s="621" t="s">
        <v>102</v>
      </c>
      <c r="C24" s="622"/>
      <c r="D24" s="623"/>
      <c r="F24" s="133"/>
      <c r="G24" s="125"/>
      <c r="H24" s="125"/>
      <c r="I24" s="125"/>
      <c r="J24" s="632" t="s">
        <v>192</v>
      </c>
      <c r="K24" s="632"/>
      <c r="L24" s="632"/>
      <c r="M24" s="632"/>
      <c r="N24" s="632"/>
      <c r="O24" s="632"/>
      <c r="P24" s="632"/>
      <c r="Q24" s="632"/>
      <c r="R24" s="632"/>
      <c r="S24" s="632"/>
    </row>
    <row r="25" spans="2:19" s="20" customFormat="1" ht="20.100000000000001" customHeight="1" x14ac:dyDescent="0.25">
      <c r="B25" s="130" t="s">
        <v>157</v>
      </c>
      <c r="C25" s="131">
        <v>44356</v>
      </c>
      <c r="D25" s="132">
        <v>44358</v>
      </c>
      <c r="F25" s="149" t="s">
        <v>423</v>
      </c>
      <c r="G25" s="125"/>
      <c r="H25" s="125"/>
      <c r="I25" s="145" t="s">
        <v>146</v>
      </c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2:19" s="20" customFormat="1" ht="20.100000000000001" customHeight="1" x14ac:dyDescent="0.25">
      <c r="B26" s="621" t="s">
        <v>16</v>
      </c>
      <c r="C26" s="622"/>
      <c r="D26" s="623"/>
      <c r="F26" s="133"/>
      <c r="G26" s="125"/>
      <c r="H26" s="125"/>
      <c r="I26" s="633" t="s">
        <v>193</v>
      </c>
      <c r="J26" s="633"/>
      <c r="K26" s="633"/>
      <c r="L26" s="633"/>
      <c r="M26" s="633"/>
      <c r="N26" s="633"/>
      <c r="O26" s="125"/>
      <c r="P26" s="125"/>
      <c r="Q26" s="125"/>
      <c r="R26" s="125"/>
      <c r="S26" s="125"/>
    </row>
    <row r="27" spans="2:19" s="20" customFormat="1" ht="20.100000000000001" customHeight="1" x14ac:dyDescent="0.25">
      <c r="B27" s="130" t="s">
        <v>162</v>
      </c>
      <c r="C27" s="131">
        <v>44361</v>
      </c>
      <c r="D27" s="132">
        <v>44361</v>
      </c>
      <c r="F27" s="133"/>
      <c r="G27" s="125"/>
      <c r="H27" s="125"/>
      <c r="I27" s="121">
        <v>21</v>
      </c>
      <c r="J27" s="122">
        <v>22</v>
      </c>
      <c r="K27" s="122">
        <v>23</v>
      </c>
      <c r="L27" s="122">
        <v>24</v>
      </c>
      <c r="M27" s="121">
        <v>25</v>
      </c>
      <c r="N27" s="121">
        <v>26</v>
      </c>
      <c r="O27" s="125"/>
      <c r="P27" s="125"/>
      <c r="Q27" s="125"/>
      <c r="R27" s="125"/>
      <c r="S27" s="125"/>
    </row>
    <row r="28" spans="2:19" s="20" customFormat="1" ht="20.100000000000001" customHeight="1" x14ac:dyDescent="0.25">
      <c r="B28" s="130" t="s">
        <v>161</v>
      </c>
      <c r="C28" s="131">
        <v>44362</v>
      </c>
      <c r="D28" s="132">
        <v>44363</v>
      </c>
      <c r="F28" s="133"/>
      <c r="G28" s="125"/>
      <c r="H28" s="125"/>
      <c r="I28" s="146" t="s">
        <v>147</v>
      </c>
      <c r="J28" s="146"/>
      <c r="K28" s="146"/>
      <c r="L28" s="146"/>
      <c r="M28" s="146" t="s">
        <v>148</v>
      </c>
      <c r="N28" s="146" t="s">
        <v>149</v>
      </c>
      <c r="O28" s="125"/>
      <c r="P28" s="125"/>
      <c r="Q28" s="125"/>
      <c r="R28" s="125"/>
      <c r="S28" s="125"/>
    </row>
    <row r="29" spans="2:19" s="20" customFormat="1" ht="20.100000000000001" customHeight="1" x14ac:dyDescent="0.25">
      <c r="B29" s="621" t="s">
        <v>144</v>
      </c>
      <c r="C29" s="622"/>
      <c r="D29" s="623"/>
      <c r="F29" s="133"/>
      <c r="G29" s="125"/>
      <c r="H29" s="125"/>
      <c r="I29" s="147"/>
      <c r="J29" s="125"/>
      <c r="K29" s="125"/>
      <c r="L29" s="125"/>
      <c r="M29" s="125"/>
      <c r="N29" s="125"/>
      <c r="O29" s="125"/>
      <c r="P29" s="125"/>
      <c r="Q29" s="125"/>
      <c r="R29" s="125"/>
      <c r="S29" s="125"/>
    </row>
    <row r="30" spans="2:19" s="20" customFormat="1" ht="20.100000000000001" customHeight="1" x14ac:dyDescent="0.25">
      <c r="B30" s="130" t="s">
        <v>163</v>
      </c>
      <c r="C30" s="131">
        <v>44364</v>
      </c>
      <c r="D30" s="132">
        <v>44365</v>
      </c>
      <c r="F30" s="133"/>
      <c r="G30" s="125"/>
      <c r="H30" s="125"/>
      <c r="I30" s="147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spans="2:19" s="20" customFormat="1" ht="20.100000000000001" customHeight="1" x14ac:dyDescent="0.25">
      <c r="B31" s="130" t="s">
        <v>160</v>
      </c>
      <c r="C31" s="131">
        <v>44364</v>
      </c>
      <c r="D31" s="132">
        <v>44365</v>
      </c>
      <c r="F31" s="149"/>
      <c r="G31" s="125"/>
      <c r="H31" s="125"/>
      <c r="I31" s="147"/>
      <c r="J31" s="125"/>
      <c r="K31" s="125"/>
      <c r="L31" s="125"/>
      <c r="M31" s="125"/>
      <c r="N31" s="125"/>
      <c r="O31" s="125"/>
      <c r="P31" s="125"/>
      <c r="Q31" s="125"/>
      <c r="R31" s="125"/>
      <c r="S31" s="125"/>
    </row>
    <row r="32" spans="2:19" s="20" customFormat="1" ht="20.100000000000001" customHeight="1" x14ac:dyDescent="0.25">
      <c r="B32" s="621" t="s">
        <v>167</v>
      </c>
      <c r="C32" s="622"/>
      <c r="D32" s="623"/>
      <c r="F32" s="133"/>
      <c r="G32" s="125"/>
      <c r="H32" s="125"/>
      <c r="I32" s="178"/>
      <c r="J32" s="179"/>
      <c r="K32" s="179"/>
      <c r="L32" s="125"/>
      <c r="M32" s="125"/>
      <c r="N32" s="125"/>
      <c r="O32" s="125"/>
      <c r="P32" s="125"/>
      <c r="Q32" s="125"/>
      <c r="R32" s="125"/>
      <c r="S32" s="125"/>
    </row>
    <row r="33" spans="2:16" s="20" customFormat="1" ht="20.100000000000001" customHeight="1" x14ac:dyDescent="0.25">
      <c r="B33" s="130" t="s">
        <v>168</v>
      </c>
      <c r="C33" s="131">
        <v>44368</v>
      </c>
      <c r="D33" s="132">
        <v>44370</v>
      </c>
      <c r="F33" s="133"/>
      <c r="G33" s="125"/>
      <c r="H33" s="125"/>
      <c r="I33" s="631"/>
      <c r="J33" s="631"/>
      <c r="K33" s="631"/>
    </row>
    <row r="34" spans="2:16" s="20" customFormat="1" ht="20.100000000000001" customHeight="1" x14ac:dyDescent="0.3">
      <c r="B34" s="130" t="s">
        <v>169</v>
      </c>
      <c r="C34" s="131">
        <v>44368</v>
      </c>
      <c r="D34" s="132">
        <v>44370</v>
      </c>
      <c r="F34" s="133"/>
      <c r="G34" s="125"/>
      <c r="H34" s="125"/>
      <c r="I34" s="180"/>
      <c r="J34" s="23"/>
      <c r="K34" s="23"/>
    </row>
    <row r="35" spans="2:16" s="20" customFormat="1" ht="20.100000000000001" customHeight="1" x14ac:dyDescent="0.25">
      <c r="B35" s="621" t="s">
        <v>175</v>
      </c>
      <c r="C35" s="622"/>
      <c r="D35" s="623"/>
      <c r="F35" s="133"/>
      <c r="G35" s="125"/>
      <c r="H35" s="125"/>
      <c r="I35" s="181"/>
      <c r="J35" s="23"/>
      <c r="K35" s="23"/>
    </row>
    <row r="36" spans="2:16" s="20" customFormat="1" ht="20.100000000000001" customHeight="1" x14ac:dyDescent="0.25">
      <c r="B36" s="130" t="s">
        <v>149</v>
      </c>
      <c r="C36" s="131">
        <v>44371</v>
      </c>
      <c r="D36" s="132">
        <v>44385</v>
      </c>
      <c r="F36" s="239" t="s">
        <v>424</v>
      </c>
      <c r="G36" s="125"/>
      <c r="H36" s="125"/>
      <c r="I36" s="125"/>
    </row>
    <row r="37" spans="2:16" s="20" customFormat="1" ht="20.100000000000001" customHeight="1" x14ac:dyDescent="0.25">
      <c r="B37" s="130" t="s">
        <v>170</v>
      </c>
      <c r="C37" s="131">
        <v>44371</v>
      </c>
      <c r="D37" s="132">
        <v>44385</v>
      </c>
      <c r="F37" s="149" t="s">
        <v>425</v>
      </c>
      <c r="G37" s="125"/>
      <c r="H37" s="125"/>
      <c r="I37" s="125"/>
    </row>
    <row r="38" spans="2:16" s="20" customFormat="1" ht="20.100000000000001" customHeight="1" x14ac:dyDescent="0.25">
      <c r="B38" s="134" t="s">
        <v>171</v>
      </c>
      <c r="C38" s="135">
        <v>44371</v>
      </c>
      <c r="D38" s="136">
        <v>44385</v>
      </c>
      <c r="F38" s="149" t="s">
        <v>426</v>
      </c>
      <c r="G38" s="125"/>
      <c r="H38" s="125"/>
      <c r="I38" s="125"/>
    </row>
    <row r="39" spans="2:16" s="20" customFormat="1" ht="20.100000000000001" customHeight="1" x14ac:dyDescent="0.25">
      <c r="B39" s="172" t="s">
        <v>172</v>
      </c>
      <c r="C39" s="173">
        <v>44371</v>
      </c>
      <c r="D39" s="174">
        <v>44385</v>
      </c>
      <c r="E39" s="242"/>
      <c r="F39" s="184" t="s">
        <v>284</v>
      </c>
      <c r="G39" s="125"/>
      <c r="H39" s="240"/>
      <c r="I39" s="240"/>
      <c r="J39" s="240"/>
      <c r="K39" s="240"/>
      <c r="L39" s="240"/>
      <c r="M39" s="240"/>
      <c r="N39" s="240"/>
      <c r="O39" s="240"/>
    </row>
    <row r="40" spans="2:16" s="20" customFormat="1" ht="20.100000000000001" customHeight="1" x14ac:dyDescent="0.25">
      <c r="B40" s="134" t="s">
        <v>173</v>
      </c>
      <c r="C40" s="135">
        <v>44371</v>
      </c>
      <c r="D40" s="136">
        <v>44385</v>
      </c>
      <c r="E40" s="177"/>
      <c r="F40" s="149" t="s">
        <v>284</v>
      </c>
      <c r="G40" s="125"/>
      <c r="H40" s="240"/>
      <c r="I40" s="240"/>
      <c r="J40" s="240"/>
      <c r="K40" s="240"/>
      <c r="L40" s="240"/>
      <c r="M40" s="240"/>
      <c r="N40" s="240"/>
      <c r="O40" s="240"/>
    </row>
    <row r="41" spans="2:16" s="20" customFormat="1" ht="20.100000000000001" customHeight="1" x14ac:dyDescent="0.25">
      <c r="B41" s="621" t="s">
        <v>174</v>
      </c>
      <c r="C41" s="622"/>
      <c r="D41" s="623"/>
      <c r="F41" s="133"/>
      <c r="G41" s="125"/>
      <c r="H41" s="240"/>
      <c r="I41" s="240" t="s">
        <v>428</v>
      </c>
      <c r="J41" s="240"/>
      <c r="K41" s="240"/>
      <c r="L41" s="240" t="s">
        <v>333</v>
      </c>
      <c r="M41" s="240"/>
      <c r="N41" s="240"/>
      <c r="O41" s="240" t="s">
        <v>334</v>
      </c>
    </row>
    <row r="42" spans="2:16" s="20" customFormat="1" ht="20.100000000000001" customHeight="1" x14ac:dyDescent="0.25">
      <c r="B42" s="130" t="s">
        <v>183</v>
      </c>
      <c r="C42" s="131">
        <v>44371</v>
      </c>
      <c r="D42" s="132">
        <v>44385</v>
      </c>
      <c r="E42" s="176"/>
      <c r="F42" s="149" t="s">
        <v>432</v>
      </c>
      <c r="G42" s="125"/>
      <c r="H42" s="240" t="s">
        <v>139</v>
      </c>
      <c r="I42" s="240">
        <v>300</v>
      </c>
      <c r="J42" s="240" t="s">
        <v>427</v>
      </c>
      <c r="K42" s="240"/>
      <c r="L42" s="630">
        <v>500</v>
      </c>
      <c r="M42" s="630"/>
      <c r="N42" s="240"/>
      <c r="O42" s="630">
        <v>0</v>
      </c>
      <c r="P42" s="630"/>
    </row>
    <row r="43" spans="2:16" s="20" customFormat="1" ht="20.100000000000001" customHeight="1" x14ac:dyDescent="0.25">
      <c r="B43" s="172" t="s">
        <v>184</v>
      </c>
      <c r="C43" s="173">
        <v>44385</v>
      </c>
      <c r="D43" s="174">
        <v>44386</v>
      </c>
      <c r="F43" s="149" t="s">
        <v>431</v>
      </c>
      <c r="G43" s="125"/>
      <c r="H43" s="240"/>
      <c r="J43" s="240"/>
      <c r="K43" s="240"/>
      <c r="L43" s="240"/>
      <c r="M43" s="240"/>
      <c r="N43" s="240"/>
      <c r="O43" s="240"/>
    </row>
    <row r="44" spans="2:16" s="20" customFormat="1" ht="20.100000000000001" customHeight="1" x14ac:dyDescent="0.25">
      <c r="B44" s="621" t="s">
        <v>55</v>
      </c>
      <c r="C44" s="622"/>
      <c r="D44" s="623"/>
      <c r="F44" s="133"/>
      <c r="G44" s="125"/>
      <c r="H44" s="241"/>
      <c r="I44" s="241">
        <v>200</v>
      </c>
      <c r="J44" s="240"/>
      <c r="K44" s="240" t="s">
        <v>429</v>
      </c>
      <c r="L44" s="240"/>
      <c r="M44" s="240"/>
      <c r="N44" s="240"/>
      <c r="O44" s="240"/>
    </row>
    <row r="45" spans="2:16" s="20" customFormat="1" ht="20.100000000000001" customHeight="1" x14ac:dyDescent="0.25">
      <c r="B45" s="109" t="s">
        <v>176</v>
      </c>
      <c r="C45" s="137">
        <v>44371</v>
      </c>
      <c r="D45" s="140">
        <v>44386</v>
      </c>
      <c r="F45" s="133"/>
      <c r="G45" s="125"/>
      <c r="H45" s="240"/>
      <c r="I45" s="240"/>
      <c r="J45" s="240"/>
      <c r="K45" s="240"/>
      <c r="L45" s="240"/>
      <c r="M45" s="240"/>
      <c r="N45" s="240"/>
      <c r="O45" s="240"/>
    </row>
    <row r="46" spans="2:16" s="20" customFormat="1" ht="20.100000000000001" customHeight="1" x14ac:dyDescent="0.25">
      <c r="B46" s="134" t="s">
        <v>177</v>
      </c>
      <c r="C46" s="135">
        <v>44371</v>
      </c>
      <c r="D46" s="136">
        <v>44386</v>
      </c>
      <c r="F46" s="133"/>
      <c r="G46" s="125"/>
      <c r="H46" s="240"/>
      <c r="I46" s="240"/>
      <c r="J46" s="240"/>
      <c r="K46" s="240"/>
      <c r="L46" s="240"/>
      <c r="M46" s="240"/>
      <c r="N46" s="240"/>
      <c r="O46" s="240"/>
    </row>
    <row r="47" spans="2:16" s="20" customFormat="1" ht="20.100000000000001" customHeight="1" x14ac:dyDescent="0.25">
      <c r="B47" s="109" t="s">
        <v>178</v>
      </c>
      <c r="C47" s="137">
        <v>44371</v>
      </c>
      <c r="D47" s="140">
        <v>44386</v>
      </c>
      <c r="F47" s="133"/>
      <c r="G47" s="125"/>
      <c r="H47" s="125"/>
      <c r="I47" s="125"/>
    </row>
    <row r="48" spans="2:16" s="20" customFormat="1" ht="20.100000000000001" customHeight="1" x14ac:dyDescent="0.25">
      <c r="B48" s="172" t="s">
        <v>179</v>
      </c>
      <c r="C48" s="173">
        <v>44371</v>
      </c>
      <c r="D48" s="174">
        <v>44386</v>
      </c>
      <c r="F48" s="133"/>
      <c r="G48" s="125"/>
      <c r="H48" s="125"/>
      <c r="I48" s="125"/>
    </row>
    <row r="49" spans="2:36" ht="20.100000000000001" customHeight="1" x14ac:dyDescent="0.25">
      <c r="B49" s="172" t="s">
        <v>180</v>
      </c>
      <c r="C49" s="173">
        <v>44371</v>
      </c>
      <c r="D49" s="174">
        <v>44386</v>
      </c>
      <c r="F49" s="13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2:36" ht="20.100000000000001" customHeight="1" x14ac:dyDescent="0.25">
      <c r="B50" s="109" t="s">
        <v>181</v>
      </c>
      <c r="C50" s="137">
        <v>44371</v>
      </c>
      <c r="D50" s="140">
        <v>44386</v>
      </c>
      <c r="F50" s="13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20.100000000000001" customHeight="1" x14ac:dyDescent="0.25">
      <c r="B51" s="109" t="s">
        <v>182</v>
      </c>
      <c r="C51" s="137">
        <v>44371</v>
      </c>
      <c r="D51" s="140">
        <v>44386</v>
      </c>
      <c r="F51" s="13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2:36" ht="20.100000000000001" customHeight="1" x14ac:dyDescent="0.25">
      <c r="B52" s="624" t="s">
        <v>185</v>
      </c>
      <c r="C52" s="625"/>
      <c r="D52" s="626"/>
      <c r="F52" s="133" t="s">
        <v>286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2:36" ht="20.100000000000001" customHeight="1" x14ac:dyDescent="0.25">
      <c r="B53" s="172" t="s">
        <v>147</v>
      </c>
      <c r="C53" s="173">
        <v>44389</v>
      </c>
      <c r="D53" s="174">
        <v>44393</v>
      </c>
      <c r="F53" s="133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20.100000000000001" customHeight="1" x14ac:dyDescent="0.25">
      <c r="B54" s="172" t="s">
        <v>148</v>
      </c>
      <c r="C54" s="173">
        <v>44389</v>
      </c>
      <c r="D54" s="174">
        <v>44393</v>
      </c>
      <c r="F54" s="133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2:36" ht="20.100000000000001" customHeight="1" x14ac:dyDescent="0.25">
      <c r="B55" s="172" t="s">
        <v>186</v>
      </c>
      <c r="C55" s="173">
        <v>44389</v>
      </c>
      <c r="D55" s="174">
        <v>44393</v>
      </c>
      <c r="F55" s="148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36" ht="20.100000000000001" customHeight="1" x14ac:dyDescent="0.25">
      <c r="B56" s="627" t="s">
        <v>69</v>
      </c>
      <c r="C56" s="628"/>
      <c r="D56" s="629"/>
    </row>
    <row r="57" spans="2:36" ht="20.100000000000001" customHeight="1" x14ac:dyDescent="0.25">
      <c r="B57" s="155" t="s">
        <v>237</v>
      </c>
      <c r="C57" s="157" t="s">
        <v>238</v>
      </c>
      <c r="D57" s="160"/>
      <c r="F57" s="162"/>
    </row>
    <row r="58" spans="2:36" ht="20.100000000000001" customHeight="1" x14ac:dyDescent="0.25">
      <c r="B58" s="618" t="s">
        <v>91</v>
      </c>
      <c r="C58" s="619"/>
      <c r="D58" s="620"/>
    </row>
    <row r="59" spans="2:36" ht="20.100000000000001" customHeight="1" x14ac:dyDescent="0.25">
      <c r="B59" s="156" t="s">
        <v>239</v>
      </c>
      <c r="C59" s="158" t="s">
        <v>238</v>
      </c>
      <c r="D59" s="161"/>
      <c r="F59" s="162"/>
    </row>
    <row r="60" spans="2:36" ht="20.100000000000001" customHeight="1" x14ac:dyDescent="0.25">
      <c r="B60" s="156" t="s">
        <v>240</v>
      </c>
      <c r="C60" s="158" t="s">
        <v>238</v>
      </c>
      <c r="D60" s="161"/>
      <c r="F60" s="162"/>
    </row>
    <row r="61" spans="2:36" ht="20.100000000000001" customHeight="1" x14ac:dyDescent="0.25">
      <c r="B61" s="169" t="s">
        <v>276</v>
      </c>
      <c r="C61" s="170" t="s">
        <v>208</v>
      </c>
      <c r="D61" s="171"/>
    </row>
    <row r="62" spans="2:36" ht="20.100000000000001" customHeight="1" x14ac:dyDescent="0.25">
      <c r="B62" s="169" t="s">
        <v>302</v>
      </c>
      <c r="C62" s="304" t="s">
        <v>208</v>
      </c>
      <c r="D62" s="310"/>
    </row>
    <row r="63" spans="2:36" ht="20.100000000000001" customHeight="1" x14ac:dyDescent="0.25">
      <c r="B63" s="156" t="s">
        <v>277</v>
      </c>
      <c r="C63" s="158" t="s">
        <v>238</v>
      </c>
      <c r="D63" s="161"/>
      <c r="F63" s="185" t="s">
        <v>207</v>
      </c>
    </row>
    <row r="64" spans="2:36" ht="20.100000000000001" customHeight="1" x14ac:dyDescent="0.25">
      <c r="B64" s="618" t="s">
        <v>190</v>
      </c>
      <c r="C64" s="619"/>
      <c r="D64" s="620"/>
      <c r="F64" s="185" t="s">
        <v>327</v>
      </c>
      <c r="G64" s="177"/>
      <c r="H64" s="177"/>
      <c r="I64" s="177"/>
      <c r="J64" s="177"/>
      <c r="K64" s="177"/>
      <c r="L64" s="177"/>
      <c r="M64" s="177"/>
      <c r="N64" s="177"/>
      <c r="O64" s="177"/>
      <c r="P64" s="177"/>
    </row>
    <row r="65" spans="2:9" s="177" customFormat="1" ht="20.100000000000001" customHeight="1" x14ac:dyDescent="0.25">
      <c r="B65" s="177" t="s">
        <v>274</v>
      </c>
      <c r="C65" s="185"/>
      <c r="D65" s="185"/>
      <c r="F65" s="185" t="s">
        <v>326</v>
      </c>
    </row>
    <row r="66" spans="2:9" ht="20.100000000000001" customHeight="1" x14ac:dyDescent="0.25">
      <c r="B66" s="20" t="s">
        <v>275</v>
      </c>
      <c r="F66" s="186" t="s">
        <v>328</v>
      </c>
    </row>
    <row r="67" spans="2:9" ht="20.100000000000001" customHeight="1" x14ac:dyDescent="0.25">
      <c r="B67" s="20" t="s">
        <v>496</v>
      </c>
      <c r="F67" s="186" t="s">
        <v>208</v>
      </c>
    </row>
    <row r="68" spans="2:9" ht="20.100000000000001" customHeight="1" x14ac:dyDescent="0.25">
      <c r="B68" s="20" t="s">
        <v>495</v>
      </c>
      <c r="F68" s="186" t="s">
        <v>209</v>
      </c>
    </row>
    <row r="69" spans="2:9" ht="20.100000000000001" customHeight="1" x14ac:dyDescent="0.25">
      <c r="B69" s="618" t="s">
        <v>280</v>
      </c>
      <c r="C69" s="619"/>
      <c r="D69" s="620"/>
    </row>
    <row r="71" spans="2:9" ht="20.100000000000001" customHeight="1" x14ac:dyDescent="0.25">
      <c r="B71" s="618" t="s">
        <v>282</v>
      </c>
      <c r="C71" s="619"/>
      <c r="D71" s="620"/>
      <c r="G71" s="125">
        <v>200</v>
      </c>
    </row>
    <row r="72" spans="2:9" ht="20.100000000000001" customHeight="1" x14ac:dyDescent="0.25">
      <c r="B72" s="618" t="s">
        <v>283</v>
      </c>
      <c r="C72" s="619"/>
      <c r="D72" s="620"/>
      <c r="G72" s="125">
        <v>-9.2799999999999994</v>
      </c>
      <c r="I72" s="125">
        <f>G72+G71</f>
        <v>190.72</v>
      </c>
    </row>
    <row r="73" spans="2:9" ht="20.100000000000001" customHeight="1" x14ac:dyDescent="0.25">
      <c r="C73" s="20"/>
      <c r="D73" s="20"/>
      <c r="F73" s="255"/>
      <c r="G73" s="125">
        <v>55</v>
      </c>
    </row>
    <row r="74" spans="2:9" ht="20.100000000000001" customHeight="1" x14ac:dyDescent="0.25">
      <c r="B74" s="618" t="s">
        <v>1</v>
      </c>
      <c r="C74" s="619"/>
      <c r="D74" s="620"/>
      <c r="F74" s="255"/>
    </row>
    <row r="75" spans="2:9" ht="20.100000000000001" customHeight="1" x14ac:dyDescent="0.25">
      <c r="B75" s="20" t="s">
        <v>285</v>
      </c>
      <c r="F75" s="255"/>
    </row>
    <row r="76" spans="2:9" ht="20.100000000000001" customHeight="1" x14ac:dyDescent="0.25">
      <c r="B76" s="618" t="s">
        <v>281</v>
      </c>
      <c r="C76" s="619"/>
      <c r="D76" s="620"/>
    </row>
    <row r="77" spans="2:9" ht="20.100000000000001" customHeight="1" x14ac:dyDescent="0.25">
      <c r="B77" s="177"/>
      <c r="C77" s="185"/>
      <c r="D77" s="185"/>
    </row>
    <row r="79" spans="2:9" ht="20.100000000000001" customHeight="1" x14ac:dyDescent="0.25">
      <c r="B79" s="177"/>
      <c r="C79" s="185"/>
      <c r="D79" s="185"/>
    </row>
  </sheetData>
  <mergeCells count="33">
    <mergeCell ref="B20:D20"/>
    <mergeCell ref="B26:D26"/>
    <mergeCell ref="B29:D29"/>
    <mergeCell ref="B32:D32"/>
    <mergeCell ref="B35:D35"/>
    <mergeCell ref="C2:D2"/>
    <mergeCell ref="I18:J19"/>
    <mergeCell ref="K18:L19"/>
    <mergeCell ref="K17:L17"/>
    <mergeCell ref="H16:L16"/>
    <mergeCell ref="B16:D16"/>
    <mergeCell ref="P21:Q21"/>
    <mergeCell ref="N22:O23"/>
    <mergeCell ref="P22:Q23"/>
    <mergeCell ref="R22:S23"/>
    <mergeCell ref="M20:S20"/>
    <mergeCell ref="O42:P42"/>
    <mergeCell ref="B24:D24"/>
    <mergeCell ref="B74:D74"/>
    <mergeCell ref="I33:K33"/>
    <mergeCell ref="L42:M42"/>
    <mergeCell ref="J24:S24"/>
    <mergeCell ref="I26:N26"/>
    <mergeCell ref="B41:D41"/>
    <mergeCell ref="B69:D69"/>
    <mergeCell ref="B64:D64"/>
    <mergeCell ref="B76:D76"/>
    <mergeCell ref="B71:D71"/>
    <mergeCell ref="B72:D72"/>
    <mergeCell ref="B44:D44"/>
    <mergeCell ref="B52:D52"/>
    <mergeCell ref="B56:D56"/>
    <mergeCell ref="B58:D58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V104"/>
  <sheetViews>
    <sheetView tabSelected="1" topLeftCell="C25" zoomScale="110" zoomScaleNormal="110" workbookViewId="0">
      <selection activeCell="D34" sqref="D34:AN34"/>
    </sheetView>
  </sheetViews>
  <sheetFormatPr baseColWidth="10" defaultRowHeight="20.100000000000001" customHeight="1" x14ac:dyDescent="0.25"/>
  <cols>
    <col min="1" max="1" width="11.42578125" style="187"/>
    <col min="2" max="20" width="4.7109375" style="187" customWidth="1"/>
    <col min="21" max="21" width="5.42578125" style="187" customWidth="1"/>
    <col min="22" max="56" width="4.7109375" style="187" customWidth="1"/>
    <col min="57" max="16384" width="11.42578125" style="187"/>
  </cols>
  <sheetData>
    <row r="2" spans="2:40" ht="20.100000000000001" customHeight="1" x14ac:dyDescent="0.25"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00"/>
    </row>
    <row r="3" spans="2:40" ht="20.100000000000001" customHeight="1" x14ac:dyDescent="0.25">
      <c r="B3" s="201"/>
      <c r="C3" s="725" t="s">
        <v>344</v>
      </c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202"/>
      <c r="Z3" s="704" t="s">
        <v>331</v>
      </c>
      <c r="AA3" s="704"/>
      <c r="AB3" s="704"/>
      <c r="AC3" s="704"/>
      <c r="AD3" s="728" t="s">
        <v>332</v>
      </c>
      <c r="AE3" s="728"/>
      <c r="AF3" s="728"/>
      <c r="AG3" s="728"/>
      <c r="AH3" s="704" t="s">
        <v>365</v>
      </c>
      <c r="AI3" s="704"/>
      <c r="AJ3" s="704"/>
      <c r="AK3" s="704"/>
    </row>
    <row r="4" spans="2:40" ht="20.100000000000001" customHeight="1" x14ac:dyDescent="0.25">
      <c r="B4" s="201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202"/>
    </row>
    <row r="5" spans="2:40" ht="20.100000000000001" customHeight="1" x14ac:dyDescent="0.25">
      <c r="B5" s="201"/>
      <c r="C5" s="196" t="s">
        <v>364</v>
      </c>
      <c r="D5" s="196"/>
      <c r="E5" s="196"/>
      <c r="F5" s="703"/>
      <c r="G5" s="703"/>
      <c r="H5" s="703"/>
      <c r="I5" s="703"/>
      <c r="J5" s="703"/>
      <c r="K5" s="196"/>
      <c r="L5" s="196"/>
      <c r="M5" s="196"/>
      <c r="N5" s="196"/>
      <c r="O5" s="196"/>
      <c r="P5" s="196"/>
      <c r="Q5" s="196"/>
      <c r="R5" s="203"/>
      <c r="S5" s="734" t="s">
        <v>339</v>
      </c>
      <c r="T5" s="734"/>
      <c r="U5" s="734"/>
      <c r="V5" s="202"/>
      <c r="Y5" s="196"/>
      <c r="Z5" s="211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3"/>
      <c r="AN5" s="196"/>
    </row>
    <row r="6" spans="2:40" ht="20.100000000000001" customHeight="1" x14ac:dyDescent="0.25">
      <c r="B6" s="201"/>
      <c r="C6" s="196" t="s">
        <v>332</v>
      </c>
      <c r="D6" s="196"/>
      <c r="E6" s="196"/>
      <c r="F6" s="703"/>
      <c r="G6" s="703"/>
      <c r="H6" s="703"/>
      <c r="I6" s="703"/>
      <c r="J6" s="703"/>
      <c r="K6" s="196"/>
      <c r="L6" s="196"/>
      <c r="M6" s="196"/>
      <c r="N6" s="196"/>
      <c r="O6" s="196"/>
      <c r="P6" s="196"/>
      <c r="Q6" s="196" t="s">
        <v>337</v>
      </c>
      <c r="R6" s="196"/>
      <c r="S6" s="739"/>
      <c r="T6" s="740"/>
      <c r="U6" s="741"/>
      <c r="V6" s="202"/>
      <c r="Y6" s="196"/>
      <c r="Z6" s="214"/>
      <c r="AA6" s="220" t="s">
        <v>331</v>
      </c>
      <c r="AB6" s="220"/>
      <c r="AC6" s="220"/>
      <c r="AD6" s="220" t="s">
        <v>347</v>
      </c>
      <c r="AE6" s="220"/>
      <c r="AF6" s="220"/>
      <c r="AG6" s="220"/>
      <c r="AH6" s="220"/>
      <c r="AI6" s="220" t="s">
        <v>330</v>
      </c>
      <c r="AJ6" s="220"/>
      <c r="AK6" s="729">
        <v>44197</v>
      </c>
      <c r="AL6" s="729"/>
      <c r="AM6" s="215"/>
      <c r="AN6" s="196"/>
    </row>
    <row r="7" spans="2:40" ht="20.100000000000001" customHeight="1" x14ac:dyDescent="0.25">
      <c r="B7" s="201"/>
      <c r="C7" s="196" t="s">
        <v>207</v>
      </c>
      <c r="D7" s="196"/>
      <c r="E7" s="196"/>
      <c r="F7" s="703"/>
      <c r="G7" s="703"/>
      <c r="H7" s="703"/>
      <c r="I7" s="703"/>
      <c r="J7" s="703"/>
      <c r="K7" s="196"/>
      <c r="L7" s="196"/>
      <c r="M7" s="196"/>
      <c r="N7" s="196"/>
      <c r="O7" s="196"/>
      <c r="P7" s="196"/>
      <c r="Q7" s="196" t="s">
        <v>338</v>
      </c>
      <c r="R7" s="196"/>
      <c r="S7" s="739"/>
      <c r="T7" s="740"/>
      <c r="U7" s="741"/>
      <c r="V7" s="202"/>
      <c r="Y7" s="196"/>
      <c r="Z7" s="214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15"/>
      <c r="AN7" s="196"/>
    </row>
    <row r="8" spans="2:40" ht="20.100000000000001" customHeight="1" x14ac:dyDescent="0.25">
      <c r="B8" s="201"/>
      <c r="C8" s="196"/>
      <c r="D8" s="196"/>
      <c r="E8" s="196"/>
      <c r="F8" s="193"/>
      <c r="G8" s="193"/>
      <c r="H8" s="193"/>
      <c r="I8" s="193"/>
      <c r="J8" s="193"/>
      <c r="K8" s="196"/>
      <c r="L8" s="196"/>
      <c r="M8" s="196"/>
      <c r="N8" s="196"/>
      <c r="O8" s="196"/>
      <c r="P8" s="196"/>
      <c r="Q8" s="193"/>
      <c r="R8" s="193"/>
      <c r="S8" s="193"/>
      <c r="T8" s="196"/>
      <c r="U8" s="196"/>
      <c r="V8" s="202"/>
      <c r="Y8" s="196"/>
      <c r="Z8" s="214"/>
      <c r="AA8" s="221" t="s">
        <v>348</v>
      </c>
      <c r="AB8" s="221"/>
      <c r="AC8" s="221"/>
      <c r="AD8" s="730">
        <v>1000</v>
      </c>
      <c r="AE8" s="730"/>
      <c r="AF8" s="207"/>
      <c r="AG8" s="207"/>
      <c r="AH8" s="207"/>
      <c r="AI8" s="207"/>
      <c r="AJ8" s="207"/>
      <c r="AK8" s="207"/>
      <c r="AL8" s="207"/>
      <c r="AM8" s="215"/>
      <c r="AN8" s="196"/>
    </row>
    <row r="9" spans="2:40" ht="20.100000000000001" customHeight="1" x14ac:dyDescent="0.25">
      <c r="B9" s="201"/>
      <c r="C9" s="196" t="s">
        <v>341</v>
      </c>
      <c r="D9" s="196"/>
      <c r="E9" s="196"/>
      <c r="F9" s="743">
        <v>10</v>
      </c>
      <c r="G9" s="744"/>
      <c r="H9" s="195"/>
      <c r="I9" s="193"/>
      <c r="J9" s="193"/>
      <c r="K9" s="196"/>
      <c r="L9" s="196"/>
      <c r="M9" s="196"/>
      <c r="N9" s="196"/>
      <c r="O9" s="196"/>
      <c r="P9" s="196"/>
      <c r="Q9" s="738" t="s">
        <v>340</v>
      </c>
      <c r="R9" s="738"/>
      <c r="S9" s="739"/>
      <c r="T9" s="740"/>
      <c r="U9" s="741"/>
      <c r="V9" s="202"/>
      <c r="Y9" s="196"/>
      <c r="Z9" s="214"/>
      <c r="AA9" s="221" t="s">
        <v>333</v>
      </c>
      <c r="AB9" s="221"/>
      <c r="AC9" s="221"/>
      <c r="AD9" s="733">
        <v>500</v>
      </c>
      <c r="AE9" s="733"/>
      <c r="AF9" s="207"/>
      <c r="AG9" s="207"/>
      <c r="AH9" s="207"/>
      <c r="AI9" s="207"/>
      <c r="AJ9" s="207"/>
      <c r="AK9" s="207"/>
      <c r="AL9" s="207"/>
      <c r="AM9" s="215"/>
      <c r="AN9" s="196"/>
    </row>
    <row r="10" spans="2:40" ht="5.25" customHeight="1" x14ac:dyDescent="0.25">
      <c r="B10" s="201"/>
      <c r="C10" s="196"/>
      <c r="D10" s="196"/>
      <c r="E10" s="196"/>
      <c r="F10" s="194"/>
      <c r="G10" s="194"/>
      <c r="H10" s="194"/>
      <c r="I10" s="193"/>
      <c r="J10" s="193"/>
      <c r="K10" s="196"/>
      <c r="L10" s="196"/>
      <c r="M10" s="196"/>
      <c r="N10" s="196"/>
      <c r="O10" s="196"/>
      <c r="P10" s="196"/>
      <c r="Q10" s="193"/>
      <c r="R10" s="193"/>
      <c r="S10" s="193"/>
      <c r="T10" s="196"/>
      <c r="U10" s="196"/>
      <c r="V10" s="202"/>
      <c r="Y10" s="196"/>
      <c r="Z10" s="214"/>
      <c r="AA10" s="221"/>
      <c r="AB10" s="221"/>
      <c r="AC10" s="221"/>
      <c r="AD10" s="221"/>
      <c r="AE10" s="221"/>
      <c r="AF10" s="207"/>
      <c r="AG10" s="207"/>
      <c r="AH10" s="207"/>
      <c r="AI10" s="207"/>
      <c r="AJ10" s="207"/>
      <c r="AK10" s="207"/>
      <c r="AL10" s="207"/>
      <c r="AM10" s="215"/>
      <c r="AN10" s="196"/>
    </row>
    <row r="11" spans="2:40" ht="20.100000000000001" customHeight="1" x14ac:dyDescent="0.25">
      <c r="B11" s="201"/>
      <c r="C11" s="189" t="s">
        <v>329</v>
      </c>
      <c r="D11" s="736" t="s">
        <v>330</v>
      </c>
      <c r="E11" s="736"/>
      <c r="F11" s="736" t="s">
        <v>331</v>
      </c>
      <c r="G11" s="736"/>
      <c r="H11" s="736"/>
      <c r="I11" s="736" t="s">
        <v>332</v>
      </c>
      <c r="J11" s="736"/>
      <c r="K11" s="736"/>
      <c r="L11" s="736" t="s">
        <v>335</v>
      </c>
      <c r="M11" s="736"/>
      <c r="N11" s="736" t="s">
        <v>333</v>
      </c>
      <c r="O11" s="736"/>
      <c r="P11" s="736" t="s">
        <v>334</v>
      </c>
      <c r="Q11" s="736"/>
      <c r="R11" s="736" t="s">
        <v>207</v>
      </c>
      <c r="S11" s="736"/>
      <c r="T11" s="736" t="s">
        <v>343</v>
      </c>
      <c r="U11" s="737"/>
      <c r="V11" s="202"/>
      <c r="Y11" s="196"/>
      <c r="Z11" s="216"/>
      <c r="AA11" s="221" t="s">
        <v>334</v>
      </c>
      <c r="AB11" s="221"/>
      <c r="AC11" s="221"/>
      <c r="AD11" s="731">
        <f>AD8-AD9</f>
        <v>500</v>
      </c>
      <c r="AE11" s="732"/>
      <c r="AF11" s="207"/>
      <c r="AG11" s="207"/>
      <c r="AH11" s="207"/>
      <c r="AI11" s="207"/>
      <c r="AJ11" s="207"/>
      <c r="AK11" s="207"/>
      <c r="AL11" s="207"/>
      <c r="AM11" s="215"/>
      <c r="AN11" s="196"/>
    </row>
    <row r="12" spans="2:40" ht="20.100000000000001" customHeight="1" x14ac:dyDescent="0.25">
      <c r="B12" s="201"/>
      <c r="C12" s="190"/>
      <c r="D12" s="191"/>
      <c r="E12" s="191"/>
      <c r="F12" s="191"/>
      <c r="G12" s="191"/>
      <c r="H12" s="191"/>
      <c r="I12" s="191"/>
      <c r="J12" s="191"/>
      <c r="K12" s="191"/>
      <c r="L12" s="734" t="s">
        <v>336</v>
      </c>
      <c r="M12" s="734"/>
      <c r="N12" s="191"/>
      <c r="O12" s="191"/>
      <c r="P12" s="191"/>
      <c r="Q12" s="191"/>
      <c r="R12" s="191"/>
      <c r="S12" s="191"/>
      <c r="T12" s="191"/>
      <c r="U12" s="192"/>
      <c r="V12" s="202"/>
      <c r="Y12" s="196"/>
      <c r="Z12" s="214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15"/>
      <c r="AN12" s="196"/>
    </row>
    <row r="13" spans="2:40" ht="20.100000000000001" customHeight="1" x14ac:dyDescent="0.25">
      <c r="B13" s="201"/>
      <c r="C13" s="197"/>
      <c r="D13" s="735"/>
      <c r="E13" s="735"/>
      <c r="F13" s="735"/>
      <c r="G13" s="735"/>
      <c r="H13" s="735"/>
      <c r="I13" s="73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202"/>
      <c r="Y13" s="196"/>
      <c r="Z13" s="214"/>
      <c r="AA13" s="714" t="s">
        <v>330</v>
      </c>
      <c r="AB13" s="714"/>
      <c r="AC13" s="714"/>
      <c r="AD13" s="714" t="s">
        <v>349</v>
      </c>
      <c r="AE13" s="714"/>
      <c r="AF13" s="718" t="s">
        <v>348</v>
      </c>
      <c r="AG13" s="719"/>
      <c r="AH13" s="720"/>
      <c r="AI13" s="714" t="s">
        <v>207</v>
      </c>
      <c r="AJ13" s="714"/>
      <c r="AK13" s="714"/>
      <c r="AL13" s="714"/>
      <c r="AM13" s="215"/>
      <c r="AN13" s="196"/>
    </row>
    <row r="14" spans="2:40" ht="20.100000000000001" customHeight="1" x14ac:dyDescent="0.25">
      <c r="B14" s="201"/>
      <c r="C14" s="188"/>
      <c r="D14" s="707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202"/>
      <c r="Y14" s="196"/>
      <c r="Z14" s="214"/>
      <c r="AA14" s="715">
        <v>44348</v>
      </c>
      <c r="AB14" s="715"/>
      <c r="AC14" s="715"/>
      <c r="AD14" s="716">
        <v>1</v>
      </c>
      <c r="AE14" s="717"/>
      <c r="AF14" s="722">
        <v>500</v>
      </c>
      <c r="AG14" s="723"/>
      <c r="AH14" s="724"/>
      <c r="AI14" s="721" t="s">
        <v>350</v>
      </c>
      <c r="AJ14" s="721"/>
      <c r="AK14" s="721"/>
      <c r="AL14" s="721"/>
      <c r="AM14" s="215"/>
      <c r="AN14" s="196"/>
    </row>
    <row r="15" spans="2:40" ht="20.100000000000001" customHeight="1" x14ac:dyDescent="0.25">
      <c r="B15" s="201"/>
      <c r="C15" s="188"/>
      <c r="D15" s="707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202"/>
      <c r="Y15" s="196"/>
      <c r="Z15" s="214"/>
      <c r="AA15" s="715">
        <v>44378</v>
      </c>
      <c r="AB15" s="715"/>
      <c r="AC15" s="715"/>
      <c r="AD15" s="716">
        <v>2</v>
      </c>
      <c r="AE15" s="717"/>
      <c r="AF15" s="722">
        <v>500</v>
      </c>
      <c r="AG15" s="723"/>
      <c r="AH15" s="724"/>
      <c r="AI15" s="721" t="s">
        <v>351</v>
      </c>
      <c r="AJ15" s="721"/>
      <c r="AK15" s="721"/>
      <c r="AL15" s="721"/>
      <c r="AM15" s="215"/>
      <c r="AN15" s="196"/>
    </row>
    <row r="16" spans="2:40" ht="20.100000000000001" customHeight="1" x14ac:dyDescent="0.25">
      <c r="B16" s="201"/>
      <c r="C16" s="188"/>
      <c r="D16" s="707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202"/>
      <c r="Z16" s="217"/>
      <c r="AA16" s="706"/>
      <c r="AB16" s="706"/>
      <c r="AC16" s="218"/>
      <c r="AD16" s="218"/>
      <c r="AE16" s="218"/>
      <c r="AF16" s="712"/>
      <c r="AG16" s="712"/>
      <c r="AH16" s="218"/>
      <c r="AI16" s="713"/>
      <c r="AJ16" s="713"/>
      <c r="AK16" s="713"/>
      <c r="AL16" s="713"/>
      <c r="AM16" s="219"/>
      <c r="AN16" s="196"/>
    </row>
    <row r="17" spans="2:40" ht="20.100000000000001" customHeight="1" x14ac:dyDescent="0.25">
      <c r="B17" s="201"/>
      <c r="C17" s="188"/>
      <c r="D17" s="707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202"/>
    </row>
    <row r="18" spans="2:40" ht="20.100000000000001" customHeight="1" x14ac:dyDescent="0.25">
      <c r="B18" s="201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202"/>
      <c r="AA18" s="187" t="s">
        <v>360</v>
      </c>
      <c r="AC18" s="223" t="s">
        <v>361</v>
      </c>
    </row>
    <row r="19" spans="2:40" ht="20.100000000000001" customHeight="1" x14ac:dyDescent="0.25">
      <c r="B19" s="201"/>
      <c r="C19" s="726" t="s">
        <v>345</v>
      </c>
      <c r="D19" s="726"/>
      <c r="E19" s="726"/>
      <c r="F19" s="727" t="s">
        <v>346</v>
      </c>
      <c r="G19" s="727"/>
      <c r="H19" s="727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742" t="s">
        <v>342</v>
      </c>
      <c r="U19" s="742"/>
      <c r="V19" s="202"/>
    </row>
    <row r="20" spans="2:40" ht="20.100000000000001" customHeight="1" x14ac:dyDescent="0.25"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6"/>
      <c r="AA20" s="187" t="s">
        <v>362</v>
      </c>
      <c r="AC20" s="223" t="s">
        <v>363</v>
      </c>
    </row>
    <row r="21" spans="2:40" ht="20.100000000000001" customHeight="1" x14ac:dyDescent="0.25"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AC21" s="223"/>
    </row>
    <row r="22" spans="2:40" ht="20.100000000000001" customHeight="1" x14ac:dyDescent="0.25"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AC22" s="223"/>
    </row>
    <row r="25" spans="2:40" s="525" customFormat="1" ht="20.100000000000001" customHeight="1" x14ac:dyDescent="0.25">
      <c r="C25" s="708" t="s">
        <v>1119</v>
      </c>
      <c r="D25" s="709"/>
      <c r="E25" s="709"/>
      <c r="F25" s="709"/>
      <c r="G25" s="709"/>
      <c r="H25" s="709"/>
      <c r="I25" s="709"/>
      <c r="J25" s="709"/>
      <c r="K25" s="709"/>
      <c r="L25" s="705" t="s">
        <v>353</v>
      </c>
      <c r="M25" s="705"/>
      <c r="N25" s="705"/>
      <c r="O25" s="705"/>
      <c r="P25" s="705"/>
      <c r="Q25" s="705"/>
      <c r="R25" s="705"/>
      <c r="S25" s="705"/>
      <c r="T25" s="705"/>
      <c r="U25" s="705"/>
      <c r="V25" s="705"/>
      <c r="W25" s="705"/>
      <c r="X25" s="705"/>
      <c r="Y25" s="705"/>
      <c r="Z25" s="710" t="s">
        <v>354</v>
      </c>
      <c r="AA25" s="710"/>
      <c r="AB25" s="710"/>
      <c r="AC25" s="710"/>
      <c r="AD25" s="710"/>
      <c r="AE25" s="710"/>
      <c r="AF25" s="710"/>
      <c r="AG25" s="710"/>
      <c r="AH25" s="710"/>
      <c r="AI25" s="710"/>
      <c r="AJ25" s="710"/>
      <c r="AK25" s="710"/>
      <c r="AL25" s="696" t="s">
        <v>1127</v>
      </c>
      <c r="AM25" s="696"/>
      <c r="AN25" s="696"/>
    </row>
    <row r="26" spans="2:40" s="525" customFormat="1" ht="20.100000000000001" customHeight="1" x14ac:dyDescent="0.25">
      <c r="C26" s="540" t="s">
        <v>278</v>
      </c>
      <c r="D26" s="699" t="s">
        <v>352</v>
      </c>
      <c r="E26" s="700"/>
      <c r="F26" s="700"/>
      <c r="G26" s="700"/>
      <c r="H26" s="700"/>
      <c r="I26" s="701" t="s">
        <v>359</v>
      </c>
      <c r="J26" s="701"/>
      <c r="K26" s="701"/>
      <c r="L26" s="694" t="s">
        <v>325</v>
      </c>
      <c r="M26" s="694"/>
      <c r="N26" s="694"/>
      <c r="O26" s="694" t="s">
        <v>1115</v>
      </c>
      <c r="P26" s="694"/>
      <c r="Q26" s="694"/>
      <c r="R26" s="694" t="s">
        <v>1117</v>
      </c>
      <c r="S26" s="694"/>
      <c r="T26" s="694"/>
      <c r="U26" s="697" t="s">
        <v>1118</v>
      </c>
      <c r="V26" s="698"/>
      <c r="W26" s="694" t="s">
        <v>1116</v>
      </c>
      <c r="X26" s="694"/>
      <c r="Y26" s="694"/>
      <c r="Z26" s="702" t="s">
        <v>1114</v>
      </c>
      <c r="AA26" s="702"/>
      <c r="AB26" s="702"/>
      <c r="AC26" s="702" t="s">
        <v>1120</v>
      </c>
      <c r="AD26" s="702"/>
      <c r="AE26" s="702"/>
      <c r="AF26" s="702" t="s">
        <v>355</v>
      </c>
      <c r="AG26" s="702"/>
      <c r="AH26" s="702"/>
      <c r="AI26" s="702" t="s">
        <v>1121</v>
      </c>
      <c r="AJ26" s="702"/>
      <c r="AK26" s="711"/>
      <c r="AL26" s="696"/>
      <c r="AM26" s="696"/>
      <c r="AN26" s="696"/>
    </row>
    <row r="27" spans="2:40" s="525" customFormat="1" ht="20.100000000000001" customHeight="1" x14ac:dyDescent="0.25">
      <c r="C27" s="539">
        <v>1</v>
      </c>
      <c r="D27" s="677" t="s">
        <v>1122</v>
      </c>
      <c r="E27" s="653"/>
      <c r="F27" s="653"/>
      <c r="G27" s="653"/>
      <c r="H27" s="653"/>
      <c r="I27" s="653" t="s">
        <v>1126</v>
      </c>
      <c r="J27" s="653"/>
      <c r="K27" s="653"/>
      <c r="L27" s="658">
        <v>400</v>
      </c>
      <c r="M27" s="658"/>
      <c r="N27" s="658"/>
      <c r="O27" s="658">
        <v>50</v>
      </c>
      <c r="P27" s="658"/>
      <c r="Q27" s="658"/>
      <c r="R27" s="658">
        <v>0</v>
      </c>
      <c r="S27" s="658"/>
      <c r="T27" s="658"/>
      <c r="U27" s="659">
        <v>0</v>
      </c>
      <c r="V27" s="661"/>
      <c r="W27" s="693">
        <f>SUM(L27:V27)</f>
        <v>450</v>
      </c>
      <c r="X27" s="694"/>
      <c r="Y27" s="694"/>
      <c r="Z27" s="668">
        <f>W27*0.095</f>
        <v>42.75</v>
      </c>
      <c r="AA27" s="669"/>
      <c r="AB27" s="669"/>
      <c r="AC27" s="658">
        <v>0</v>
      </c>
      <c r="AD27" s="658"/>
      <c r="AE27" s="658"/>
      <c r="AF27" s="658">
        <v>0</v>
      </c>
      <c r="AG27" s="658"/>
      <c r="AH27" s="658"/>
      <c r="AI27" s="695">
        <f>SUM(Z27:AH27)</f>
        <v>42.75</v>
      </c>
      <c r="AJ27" s="695"/>
      <c r="AK27" s="695"/>
      <c r="AL27" s="692">
        <f>W27-AI27</f>
        <v>407.25</v>
      </c>
      <c r="AM27" s="692"/>
      <c r="AN27" s="692"/>
    </row>
    <row r="28" spans="2:40" s="525" customFormat="1" ht="20.100000000000001" customHeight="1" x14ac:dyDescent="0.25">
      <c r="C28" s="539">
        <v>2</v>
      </c>
      <c r="D28" s="677" t="s">
        <v>356</v>
      </c>
      <c r="E28" s="653"/>
      <c r="F28" s="653"/>
      <c r="G28" s="653"/>
      <c r="H28" s="653"/>
      <c r="I28" s="653" t="s">
        <v>1126</v>
      </c>
      <c r="J28" s="653"/>
      <c r="K28" s="653"/>
      <c r="L28" s="658">
        <v>400</v>
      </c>
      <c r="M28" s="658"/>
      <c r="N28" s="658"/>
      <c r="O28" s="658">
        <v>0</v>
      </c>
      <c r="P28" s="658"/>
      <c r="Q28" s="658"/>
      <c r="R28" s="658">
        <v>0</v>
      </c>
      <c r="S28" s="658"/>
      <c r="T28" s="658"/>
      <c r="U28" s="659">
        <v>0</v>
      </c>
      <c r="V28" s="661"/>
      <c r="W28" s="693">
        <f t="shared" ref="W28:W32" si="0">SUM(L28:V28)</f>
        <v>400</v>
      </c>
      <c r="X28" s="694"/>
      <c r="Y28" s="694"/>
      <c r="Z28" s="668">
        <f t="shared" ref="Z28:Z32" si="1">W28*0.095</f>
        <v>38</v>
      </c>
      <c r="AA28" s="669"/>
      <c r="AB28" s="669"/>
      <c r="AC28" s="658">
        <v>0</v>
      </c>
      <c r="AD28" s="658"/>
      <c r="AE28" s="658"/>
      <c r="AF28" s="658">
        <v>0</v>
      </c>
      <c r="AG28" s="658"/>
      <c r="AH28" s="658"/>
      <c r="AI28" s="695">
        <f t="shared" ref="AI28:AI32" si="2">SUM(Z28:AH28)</f>
        <v>38</v>
      </c>
      <c r="AJ28" s="695"/>
      <c r="AK28" s="695"/>
      <c r="AL28" s="692">
        <f t="shared" ref="AL28:AL32" si="3">W28-AI28</f>
        <v>362</v>
      </c>
      <c r="AM28" s="692"/>
      <c r="AN28" s="692"/>
    </row>
    <row r="29" spans="2:40" s="525" customFormat="1" ht="20.100000000000001" customHeight="1" x14ac:dyDescent="0.25">
      <c r="C29" s="539">
        <v>3</v>
      </c>
      <c r="D29" s="677" t="s">
        <v>1123</v>
      </c>
      <c r="E29" s="653"/>
      <c r="F29" s="653"/>
      <c r="G29" s="653"/>
      <c r="H29" s="653"/>
      <c r="I29" s="653" t="s">
        <v>1126</v>
      </c>
      <c r="J29" s="653"/>
      <c r="K29" s="653"/>
      <c r="L29" s="658">
        <v>400</v>
      </c>
      <c r="M29" s="658"/>
      <c r="N29" s="658"/>
      <c r="O29" s="658">
        <v>0</v>
      </c>
      <c r="P29" s="658"/>
      <c r="Q29" s="658"/>
      <c r="R29" s="658">
        <v>0</v>
      </c>
      <c r="S29" s="658"/>
      <c r="T29" s="658"/>
      <c r="U29" s="659">
        <v>0</v>
      </c>
      <c r="V29" s="661"/>
      <c r="W29" s="693">
        <f t="shared" si="0"/>
        <v>400</v>
      </c>
      <c r="X29" s="694"/>
      <c r="Y29" s="694"/>
      <c r="Z29" s="668">
        <f t="shared" si="1"/>
        <v>38</v>
      </c>
      <c r="AA29" s="669"/>
      <c r="AB29" s="669"/>
      <c r="AC29" s="658">
        <v>0</v>
      </c>
      <c r="AD29" s="658"/>
      <c r="AE29" s="658"/>
      <c r="AF29" s="658">
        <v>0</v>
      </c>
      <c r="AG29" s="658"/>
      <c r="AH29" s="658"/>
      <c r="AI29" s="695">
        <f t="shared" si="2"/>
        <v>38</v>
      </c>
      <c r="AJ29" s="695"/>
      <c r="AK29" s="695"/>
      <c r="AL29" s="692">
        <f t="shared" si="3"/>
        <v>362</v>
      </c>
      <c r="AM29" s="692"/>
      <c r="AN29" s="692"/>
    </row>
    <row r="30" spans="2:40" s="525" customFormat="1" ht="20.100000000000001" customHeight="1" x14ac:dyDescent="0.25">
      <c r="C30" s="539">
        <v>4</v>
      </c>
      <c r="D30" s="677" t="s">
        <v>1124</v>
      </c>
      <c r="E30" s="653"/>
      <c r="F30" s="653"/>
      <c r="G30" s="653"/>
      <c r="H30" s="653"/>
      <c r="I30" s="653" t="s">
        <v>1126</v>
      </c>
      <c r="J30" s="653"/>
      <c r="K30" s="653"/>
      <c r="L30" s="658">
        <v>400</v>
      </c>
      <c r="M30" s="658"/>
      <c r="N30" s="658"/>
      <c r="O30" s="658">
        <v>0</v>
      </c>
      <c r="P30" s="658"/>
      <c r="Q30" s="658"/>
      <c r="R30" s="658">
        <v>0</v>
      </c>
      <c r="S30" s="658"/>
      <c r="T30" s="658"/>
      <c r="U30" s="659">
        <v>0</v>
      </c>
      <c r="V30" s="661"/>
      <c r="W30" s="693">
        <f t="shared" si="0"/>
        <v>400</v>
      </c>
      <c r="X30" s="694"/>
      <c r="Y30" s="694"/>
      <c r="Z30" s="668">
        <f t="shared" si="1"/>
        <v>38</v>
      </c>
      <c r="AA30" s="669"/>
      <c r="AB30" s="669"/>
      <c r="AC30" s="658">
        <v>0</v>
      </c>
      <c r="AD30" s="658"/>
      <c r="AE30" s="658"/>
      <c r="AF30" s="658">
        <v>0</v>
      </c>
      <c r="AG30" s="658"/>
      <c r="AH30" s="658"/>
      <c r="AI30" s="695">
        <f t="shared" si="2"/>
        <v>38</v>
      </c>
      <c r="AJ30" s="695"/>
      <c r="AK30" s="695"/>
      <c r="AL30" s="692">
        <f t="shared" si="3"/>
        <v>362</v>
      </c>
      <c r="AM30" s="692"/>
      <c r="AN30" s="692"/>
    </row>
    <row r="31" spans="2:40" s="525" customFormat="1" ht="20.100000000000001" customHeight="1" x14ac:dyDescent="0.25">
      <c r="C31" s="539">
        <v>5</v>
      </c>
      <c r="D31" s="677" t="s">
        <v>1125</v>
      </c>
      <c r="E31" s="653"/>
      <c r="F31" s="653"/>
      <c r="G31" s="653"/>
      <c r="H31" s="653"/>
      <c r="I31" s="653" t="s">
        <v>1126</v>
      </c>
      <c r="J31" s="653"/>
      <c r="K31" s="653"/>
      <c r="L31" s="658">
        <v>400</v>
      </c>
      <c r="M31" s="658"/>
      <c r="N31" s="658"/>
      <c r="O31" s="658">
        <v>0</v>
      </c>
      <c r="P31" s="658"/>
      <c r="Q31" s="658"/>
      <c r="R31" s="658">
        <v>0</v>
      </c>
      <c r="S31" s="658"/>
      <c r="T31" s="658"/>
      <c r="U31" s="659">
        <v>0</v>
      </c>
      <c r="V31" s="661"/>
      <c r="W31" s="693">
        <f t="shared" si="0"/>
        <v>400</v>
      </c>
      <c r="X31" s="694"/>
      <c r="Y31" s="694"/>
      <c r="Z31" s="668">
        <f t="shared" si="1"/>
        <v>38</v>
      </c>
      <c r="AA31" s="669"/>
      <c r="AB31" s="669"/>
      <c r="AC31" s="658">
        <v>0</v>
      </c>
      <c r="AD31" s="658"/>
      <c r="AE31" s="658"/>
      <c r="AF31" s="658">
        <v>0</v>
      </c>
      <c r="AG31" s="658"/>
      <c r="AH31" s="658"/>
      <c r="AI31" s="695">
        <f t="shared" si="2"/>
        <v>38</v>
      </c>
      <c r="AJ31" s="695"/>
      <c r="AK31" s="695"/>
      <c r="AL31" s="692">
        <f t="shared" si="3"/>
        <v>362</v>
      </c>
      <c r="AM31" s="692"/>
      <c r="AN31" s="692"/>
    </row>
    <row r="32" spans="2:40" s="222" customFormat="1" ht="20.100000000000001" customHeight="1" x14ac:dyDescent="0.25">
      <c r="C32" s="457">
        <v>6</v>
      </c>
      <c r="D32" s="677" t="s">
        <v>357</v>
      </c>
      <c r="E32" s="653"/>
      <c r="F32" s="653"/>
      <c r="G32" s="653"/>
      <c r="H32" s="653"/>
      <c r="I32" s="653" t="s">
        <v>1126</v>
      </c>
      <c r="J32" s="653"/>
      <c r="K32" s="653"/>
      <c r="L32" s="658">
        <v>400</v>
      </c>
      <c r="M32" s="658"/>
      <c r="N32" s="658"/>
      <c r="O32" s="658">
        <v>0</v>
      </c>
      <c r="P32" s="658"/>
      <c r="Q32" s="658"/>
      <c r="R32" s="658">
        <v>0</v>
      </c>
      <c r="S32" s="658"/>
      <c r="T32" s="658"/>
      <c r="U32" s="659">
        <v>0</v>
      </c>
      <c r="V32" s="661"/>
      <c r="W32" s="693">
        <f t="shared" si="0"/>
        <v>400</v>
      </c>
      <c r="X32" s="694"/>
      <c r="Y32" s="694"/>
      <c r="Z32" s="668">
        <f t="shared" si="1"/>
        <v>38</v>
      </c>
      <c r="AA32" s="669"/>
      <c r="AB32" s="669"/>
      <c r="AC32" s="658">
        <v>0</v>
      </c>
      <c r="AD32" s="658"/>
      <c r="AE32" s="658"/>
      <c r="AF32" s="658">
        <v>0</v>
      </c>
      <c r="AG32" s="658"/>
      <c r="AH32" s="658"/>
      <c r="AI32" s="695">
        <f t="shared" si="2"/>
        <v>38</v>
      </c>
      <c r="AJ32" s="695"/>
      <c r="AK32" s="695"/>
      <c r="AL32" s="692">
        <f t="shared" si="3"/>
        <v>362</v>
      </c>
      <c r="AM32" s="692"/>
      <c r="AN32" s="692"/>
    </row>
    <row r="33" spans="3:40" s="222" customFormat="1" ht="4.5" customHeight="1" x14ac:dyDescent="0.25"/>
    <row r="34" spans="3:40" s="222" customFormat="1" ht="20.100000000000001" customHeight="1" x14ac:dyDescent="0.25">
      <c r="C34" s="457"/>
      <c r="D34" s="677"/>
      <c r="E34" s="653"/>
      <c r="F34" s="653"/>
      <c r="G34" s="653"/>
      <c r="H34" s="653"/>
      <c r="I34" s="653"/>
      <c r="J34" s="653"/>
      <c r="K34" s="653"/>
      <c r="L34" s="658">
        <f>SUM(L27:N33)</f>
        <v>2400</v>
      </c>
      <c r="M34" s="658"/>
      <c r="N34" s="658"/>
      <c r="O34" s="658">
        <f>SUM(O27:Q33)</f>
        <v>50</v>
      </c>
      <c r="P34" s="658"/>
      <c r="Q34" s="658"/>
      <c r="R34" s="658">
        <f>SUM(R27:T33)</f>
        <v>0</v>
      </c>
      <c r="S34" s="658"/>
      <c r="T34" s="658"/>
      <c r="U34" s="659">
        <v>0</v>
      </c>
      <c r="V34" s="661"/>
      <c r="W34" s="693">
        <f>SUM(W27:Y33)</f>
        <v>2450</v>
      </c>
      <c r="X34" s="694"/>
      <c r="Y34" s="694"/>
      <c r="Z34" s="668">
        <f>SUM(Z27:AB33)</f>
        <v>232.75</v>
      </c>
      <c r="AA34" s="669"/>
      <c r="AB34" s="669"/>
      <c r="AC34" s="668">
        <f>SUM(AC27:AE33)</f>
        <v>0</v>
      </c>
      <c r="AD34" s="669"/>
      <c r="AE34" s="669"/>
      <c r="AF34" s="668">
        <f>SUM(AF27:AH33)</f>
        <v>0</v>
      </c>
      <c r="AG34" s="669"/>
      <c r="AH34" s="669"/>
      <c r="AI34" s="695">
        <f>SUM(AI27:AK33)</f>
        <v>232.75</v>
      </c>
      <c r="AJ34" s="695"/>
      <c r="AK34" s="695"/>
      <c r="AL34" s="692">
        <f>SUM(AL27:AN33)</f>
        <v>2217.25</v>
      </c>
      <c r="AM34" s="692"/>
      <c r="AN34" s="692"/>
    </row>
    <row r="35" spans="3:40" s="222" customFormat="1" ht="20.100000000000001" customHeight="1" x14ac:dyDescent="0.25">
      <c r="AI35" s="222" t="s">
        <v>1152</v>
      </c>
      <c r="AK35" s="222" t="s">
        <v>1153</v>
      </c>
    </row>
    <row r="36" spans="3:40" s="222" customFormat="1" ht="20.100000000000001" customHeight="1" x14ac:dyDescent="0.25">
      <c r="D36" s="222" t="s">
        <v>1129</v>
      </c>
      <c r="I36" s="222" t="s">
        <v>1136</v>
      </c>
      <c r="O36" s="222" t="s">
        <v>195</v>
      </c>
      <c r="R36" s="682">
        <v>1</v>
      </c>
      <c r="S36" s="682"/>
      <c r="V36" s="682">
        <v>2</v>
      </c>
      <c r="W36" s="682"/>
      <c r="Z36" s="682">
        <v>3</v>
      </c>
      <c r="AA36" s="682"/>
      <c r="AD36" s="541" t="s">
        <v>1148</v>
      </c>
      <c r="AE36" s="541"/>
      <c r="AF36" s="541"/>
      <c r="AG36" s="541"/>
      <c r="AH36" s="541"/>
      <c r="AI36" s="690">
        <v>400</v>
      </c>
      <c r="AJ36" s="690"/>
      <c r="AK36" s="541"/>
      <c r="AL36" s="541"/>
      <c r="AM36" s="541"/>
    </row>
    <row r="37" spans="3:40" ht="20.100000000000001" customHeight="1" x14ac:dyDescent="0.25">
      <c r="D37" s="222" t="s">
        <v>1128</v>
      </c>
      <c r="I37" s="187" t="s">
        <v>1137</v>
      </c>
      <c r="O37" s="187" t="s">
        <v>1139</v>
      </c>
      <c r="R37" s="187" t="s">
        <v>1141</v>
      </c>
      <c r="V37" s="187" t="s">
        <v>1143</v>
      </c>
      <c r="Z37" s="187">
        <v>13</v>
      </c>
      <c r="AD37" s="543" t="s">
        <v>1149</v>
      </c>
      <c r="AE37" s="542"/>
      <c r="AF37" s="542"/>
      <c r="AG37" s="542"/>
      <c r="AH37" s="542"/>
      <c r="AI37" s="690">
        <v>50</v>
      </c>
      <c r="AJ37" s="690"/>
      <c r="AK37" s="542"/>
      <c r="AL37" s="542"/>
      <c r="AM37" s="542"/>
    </row>
    <row r="38" spans="3:40" s="222" customFormat="1" ht="20.100000000000001" customHeight="1" x14ac:dyDescent="0.25">
      <c r="D38" s="222" t="s">
        <v>1130</v>
      </c>
      <c r="I38" s="222" t="s">
        <v>1137</v>
      </c>
      <c r="O38" s="222" t="s">
        <v>249</v>
      </c>
      <c r="R38" s="222" t="s">
        <v>1140</v>
      </c>
      <c r="V38" s="222" t="s">
        <v>1144</v>
      </c>
      <c r="Z38" s="222" t="s">
        <v>1144</v>
      </c>
      <c r="AD38" s="541"/>
      <c r="AE38" s="541" t="s">
        <v>1114</v>
      </c>
      <c r="AF38" s="541"/>
      <c r="AG38" s="541"/>
      <c r="AH38" s="541"/>
      <c r="AI38" s="691"/>
      <c r="AJ38" s="691"/>
      <c r="AK38" s="688">
        <f>Z27</f>
        <v>42.75</v>
      </c>
      <c r="AL38" s="688"/>
      <c r="AM38" s="541"/>
    </row>
    <row r="39" spans="3:40" s="222" customFormat="1" ht="20.100000000000001" customHeight="1" x14ac:dyDescent="0.25">
      <c r="D39" s="222" t="s">
        <v>1132</v>
      </c>
      <c r="I39" s="222" t="s">
        <v>1137</v>
      </c>
      <c r="O39" s="222" t="s">
        <v>913</v>
      </c>
      <c r="R39" s="222" t="s">
        <v>882</v>
      </c>
      <c r="V39" s="222" t="s">
        <v>348</v>
      </c>
      <c r="Z39" s="222" t="s">
        <v>1145</v>
      </c>
      <c r="AD39" s="541"/>
      <c r="AE39" s="541" t="s">
        <v>1088</v>
      </c>
      <c r="AF39" s="541"/>
      <c r="AG39" s="541"/>
      <c r="AH39" s="541"/>
      <c r="AI39" s="691"/>
      <c r="AJ39" s="691"/>
      <c r="AK39" s="688">
        <f>AL27</f>
        <v>407.25</v>
      </c>
      <c r="AL39" s="688"/>
      <c r="AM39" s="541"/>
    </row>
    <row r="40" spans="3:40" s="222" customFormat="1" ht="20.100000000000001" customHeight="1" x14ac:dyDescent="0.25">
      <c r="D40" s="222" t="s">
        <v>1134</v>
      </c>
      <c r="I40" s="222" t="s">
        <v>1137</v>
      </c>
      <c r="O40" s="222" t="s">
        <v>348</v>
      </c>
      <c r="Q40" s="687">
        <v>9.5000000000000001E-2</v>
      </c>
      <c r="R40" s="687"/>
      <c r="S40" s="687"/>
      <c r="V40" s="222">
        <v>400</v>
      </c>
      <c r="Z40" s="222" t="s">
        <v>1146</v>
      </c>
      <c r="AD40" s="177"/>
      <c r="AE40" s="177"/>
      <c r="AF40" s="177"/>
      <c r="AG40" s="177"/>
      <c r="AH40" s="177"/>
      <c r="AI40" s="689">
        <f>SUM(AI36:AJ39)</f>
        <v>450</v>
      </c>
      <c r="AJ40" s="689"/>
      <c r="AK40" s="689">
        <f>SUM(AK38:AL39)</f>
        <v>450</v>
      </c>
      <c r="AL40" s="689"/>
      <c r="AM40" s="177"/>
    </row>
    <row r="41" spans="3:40" s="222" customFormat="1" ht="20.100000000000001" customHeight="1" x14ac:dyDescent="0.25">
      <c r="D41" s="222" t="s">
        <v>1131</v>
      </c>
      <c r="I41" s="222" t="s">
        <v>1137</v>
      </c>
      <c r="O41" s="222" t="s">
        <v>1142</v>
      </c>
      <c r="R41" s="222" t="s">
        <v>933</v>
      </c>
      <c r="V41" s="222" t="s">
        <v>933</v>
      </c>
      <c r="Z41" s="222" t="s">
        <v>1147</v>
      </c>
      <c r="AI41" s="682"/>
      <c r="AJ41" s="682"/>
    </row>
    <row r="42" spans="3:40" s="222" customFormat="1" ht="20.100000000000001" customHeight="1" x14ac:dyDescent="0.25">
      <c r="D42" s="222" t="s">
        <v>1135</v>
      </c>
      <c r="I42" s="222" t="s">
        <v>1137</v>
      </c>
      <c r="O42" s="222" t="s">
        <v>438</v>
      </c>
      <c r="AD42" s="222" t="s">
        <v>1114</v>
      </c>
      <c r="AH42" s="683">
        <v>42.75</v>
      </c>
      <c r="AI42" s="683"/>
    </row>
    <row r="43" spans="3:40" s="222" customFormat="1" ht="20.100000000000001" customHeight="1" x14ac:dyDescent="0.25">
      <c r="D43" s="222" t="s">
        <v>1133</v>
      </c>
      <c r="I43" s="222" t="s">
        <v>1138</v>
      </c>
      <c r="O43" s="222" t="s">
        <v>1150</v>
      </c>
      <c r="R43" s="222" t="s">
        <v>1151</v>
      </c>
      <c r="V43" s="222" t="s">
        <v>934</v>
      </c>
      <c r="AD43" s="222" t="s">
        <v>1088</v>
      </c>
      <c r="AJ43" s="684">
        <f>AH42</f>
        <v>42.75</v>
      </c>
      <c r="AK43" s="684"/>
    </row>
    <row r="44" spans="3:40" ht="20.100000000000001" customHeight="1" x14ac:dyDescent="0.25">
      <c r="AH44" s="685">
        <f>SUM(AH42:AI43)</f>
        <v>42.75</v>
      </c>
      <c r="AI44" s="686"/>
      <c r="AJ44" s="685">
        <f>SUM(AJ42:AK43)</f>
        <v>42.75</v>
      </c>
      <c r="AK44" s="686"/>
    </row>
    <row r="46" spans="3:40" s="544" customFormat="1" ht="20.100000000000001" customHeight="1" x14ac:dyDescent="0.2"/>
    <row r="47" spans="3:40" s="544" customFormat="1" ht="20.100000000000001" customHeight="1" x14ac:dyDescent="0.2">
      <c r="F47" s="648" t="s">
        <v>1160</v>
      </c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648"/>
      <c r="W47" s="648"/>
      <c r="X47" s="648"/>
      <c r="Y47" s="648"/>
      <c r="Z47" s="648"/>
      <c r="AA47" s="648"/>
      <c r="AB47" s="648"/>
    </row>
    <row r="48" spans="3:40" s="525" customFormat="1" ht="5.25" customHeight="1" x14ac:dyDescent="0.25"/>
    <row r="49" spans="6:35" s="525" customFormat="1" ht="20.100000000000001" customHeight="1" x14ac:dyDescent="0.25">
      <c r="F49" s="545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7"/>
    </row>
    <row r="50" spans="6:35" s="525" customFormat="1" ht="20.100000000000001" customHeight="1" x14ac:dyDescent="0.25">
      <c r="F50" s="548"/>
      <c r="G50" s="233" t="s">
        <v>669</v>
      </c>
      <c r="H50" s="233"/>
      <c r="J50" s="654">
        <v>887799</v>
      </c>
      <c r="K50" s="655"/>
      <c r="L50" s="656"/>
      <c r="M50" s="233"/>
      <c r="N50" s="233"/>
      <c r="O50" s="233"/>
      <c r="P50" s="233"/>
      <c r="Q50" s="233"/>
      <c r="S50" s="233" t="s">
        <v>1155</v>
      </c>
      <c r="T50" s="233"/>
      <c r="U50" s="233"/>
      <c r="V50" s="233"/>
      <c r="W50" s="233"/>
      <c r="X50" s="658">
        <f>S69</f>
        <v>8500</v>
      </c>
      <c r="Y50" s="658"/>
      <c r="Z50" s="658"/>
      <c r="AA50" s="658"/>
      <c r="AB50" s="549"/>
      <c r="AE50" s="233"/>
      <c r="AF50" s="233"/>
      <c r="AG50" s="233"/>
      <c r="AH50" s="233"/>
    </row>
    <row r="51" spans="6:35" s="525" customFormat="1" ht="3" customHeight="1" x14ac:dyDescent="0.25">
      <c r="F51" s="548"/>
      <c r="G51" s="233"/>
      <c r="H51" s="233"/>
      <c r="J51" s="233"/>
      <c r="K51" s="233"/>
      <c r="L51" s="233"/>
      <c r="M51" s="233"/>
      <c r="N51" s="233"/>
      <c r="O51" s="233"/>
      <c r="P51" s="233"/>
      <c r="Q51" s="233"/>
      <c r="S51" s="233"/>
      <c r="T51" s="233"/>
      <c r="U51" s="233"/>
      <c r="V51" s="233"/>
      <c r="W51" s="233"/>
      <c r="X51" s="550"/>
      <c r="Y51" s="550"/>
      <c r="Z51" s="550"/>
      <c r="AA51" s="233"/>
      <c r="AB51" s="549"/>
      <c r="AE51" s="233"/>
      <c r="AF51" s="233"/>
      <c r="AG51" s="233"/>
      <c r="AH51" s="233"/>
    </row>
    <row r="52" spans="6:35" s="525" customFormat="1" ht="20.100000000000001" customHeight="1" x14ac:dyDescent="0.25">
      <c r="F52" s="548"/>
      <c r="G52" s="525" t="s">
        <v>330</v>
      </c>
      <c r="H52" s="233"/>
      <c r="J52" s="670">
        <v>44432</v>
      </c>
      <c r="K52" s="655"/>
      <c r="L52" s="656"/>
      <c r="M52" s="233"/>
      <c r="N52" s="233"/>
      <c r="O52" s="233"/>
      <c r="P52" s="233"/>
      <c r="Q52" s="233"/>
      <c r="S52" s="233" t="s">
        <v>1154</v>
      </c>
      <c r="T52" s="233"/>
      <c r="U52" s="233"/>
      <c r="V52" s="233"/>
      <c r="W52" s="233"/>
      <c r="X52" s="658">
        <v>1500</v>
      </c>
      <c r="Y52" s="658"/>
      <c r="Z52" s="658"/>
      <c r="AA52" s="658"/>
      <c r="AB52" s="549"/>
      <c r="AE52" s="233"/>
      <c r="AF52" s="233"/>
      <c r="AG52" s="233"/>
      <c r="AH52" s="233"/>
    </row>
    <row r="53" spans="6:35" s="525" customFormat="1" ht="3" customHeight="1" x14ac:dyDescent="0.25">
      <c r="F53" s="548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S53" s="233"/>
      <c r="T53" s="233"/>
      <c r="U53" s="233"/>
      <c r="V53" s="233"/>
      <c r="W53" s="233"/>
      <c r="X53" s="550"/>
      <c r="Y53" s="550"/>
      <c r="Z53" s="550"/>
      <c r="AA53" s="233"/>
      <c r="AB53" s="549"/>
      <c r="AE53" s="233"/>
      <c r="AF53" s="233"/>
      <c r="AG53" s="233"/>
      <c r="AH53" s="233"/>
    </row>
    <row r="54" spans="6:35" s="525" customFormat="1" ht="20.100000000000001" customHeight="1" x14ac:dyDescent="0.25">
      <c r="F54" s="548"/>
      <c r="G54" s="233" t="s">
        <v>498</v>
      </c>
      <c r="H54" s="233"/>
      <c r="I54" s="233"/>
      <c r="J54" s="556" t="s">
        <v>1163</v>
      </c>
      <c r="K54" s="557"/>
      <c r="L54" s="557"/>
      <c r="M54" s="557"/>
      <c r="N54" s="557"/>
      <c r="O54" s="558"/>
      <c r="P54" s="233"/>
      <c r="Q54" s="233"/>
      <c r="S54" s="233" t="s">
        <v>252</v>
      </c>
      <c r="T54" s="233"/>
      <c r="U54" s="233"/>
      <c r="V54" s="233"/>
      <c r="W54" s="233"/>
      <c r="X54" s="681">
        <f>SUM(X50:Z52)</f>
        <v>10000</v>
      </c>
      <c r="Y54" s="681"/>
      <c r="Z54" s="681"/>
      <c r="AA54" s="681"/>
      <c r="AB54" s="549"/>
      <c r="AE54" s="233"/>
      <c r="AF54" s="233"/>
      <c r="AG54" s="233"/>
      <c r="AH54" s="233"/>
    </row>
    <row r="55" spans="6:35" s="525" customFormat="1" ht="2.25" customHeight="1" x14ac:dyDescent="0.25">
      <c r="F55" s="548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S55" s="233"/>
      <c r="T55" s="233"/>
      <c r="U55" s="233"/>
      <c r="V55" s="233"/>
      <c r="W55" s="233"/>
      <c r="X55" s="550"/>
      <c r="Y55" s="550"/>
      <c r="Z55" s="550"/>
      <c r="AA55" s="550"/>
      <c r="AB55" s="549"/>
      <c r="AE55" s="233"/>
      <c r="AF55" s="233"/>
      <c r="AG55" s="233"/>
      <c r="AH55" s="233"/>
    </row>
    <row r="56" spans="6:35" s="525" customFormat="1" ht="19.5" customHeight="1" x14ac:dyDescent="0.25">
      <c r="F56" s="548"/>
      <c r="G56" s="233" t="s">
        <v>332</v>
      </c>
      <c r="H56" s="233"/>
      <c r="I56" s="233"/>
      <c r="J56" s="556" t="s">
        <v>1162</v>
      </c>
      <c r="K56" s="557"/>
      <c r="L56" s="557"/>
      <c r="M56" s="557"/>
      <c r="N56" s="557"/>
      <c r="O56" s="558"/>
      <c r="P56" s="350"/>
      <c r="Q56" s="233"/>
      <c r="R56" s="233"/>
      <c r="AB56" s="549"/>
      <c r="AE56" s="233"/>
      <c r="AF56" s="233"/>
      <c r="AG56" s="233"/>
      <c r="AH56" s="233"/>
    </row>
    <row r="57" spans="6:35" s="525" customFormat="1" ht="2.25" customHeight="1" x14ac:dyDescent="0.25">
      <c r="F57" s="548"/>
      <c r="G57" s="233"/>
      <c r="H57" s="233"/>
      <c r="I57" s="233"/>
      <c r="J57" s="350"/>
      <c r="K57" s="350"/>
      <c r="L57" s="350"/>
      <c r="M57" s="350"/>
      <c r="N57" s="350"/>
      <c r="O57" s="350"/>
      <c r="P57" s="350"/>
      <c r="Q57" s="233"/>
      <c r="R57" s="233"/>
      <c r="S57" s="233"/>
      <c r="T57" s="233"/>
      <c r="U57" s="233"/>
      <c r="V57" s="233"/>
      <c r="W57" s="233"/>
      <c r="X57" s="550"/>
      <c r="Y57" s="550"/>
      <c r="Z57" s="550"/>
      <c r="AA57" s="233"/>
      <c r="AB57" s="549"/>
      <c r="AE57" s="233"/>
      <c r="AF57" s="233"/>
      <c r="AG57" s="233"/>
      <c r="AH57" s="233"/>
    </row>
    <row r="58" spans="6:35" s="525" customFormat="1" ht="20.100000000000001" customHeight="1" x14ac:dyDescent="0.25">
      <c r="F58" s="548"/>
      <c r="G58" s="525" t="s">
        <v>855</v>
      </c>
      <c r="J58" s="671">
        <f>AH69</f>
        <v>170</v>
      </c>
      <c r="K58" s="671"/>
      <c r="L58" s="671"/>
      <c r="M58" s="538" t="s">
        <v>835</v>
      </c>
      <c r="P58" s="350"/>
      <c r="Q58" s="350"/>
      <c r="R58" s="233"/>
      <c r="S58" s="233" t="s">
        <v>1156</v>
      </c>
      <c r="T58" s="233"/>
      <c r="U58" s="233"/>
      <c r="V58" s="233"/>
      <c r="W58" s="233"/>
      <c r="X58" s="654" t="s">
        <v>856</v>
      </c>
      <c r="Y58" s="655"/>
      <c r="Z58" s="656"/>
      <c r="AA58" s="561" t="s">
        <v>529</v>
      </c>
      <c r="AB58" s="549"/>
      <c r="AF58" s="233"/>
      <c r="AG58" s="233"/>
      <c r="AH58" s="233"/>
      <c r="AI58" s="233"/>
    </row>
    <row r="59" spans="6:35" s="525" customFormat="1" ht="2.25" customHeight="1" x14ac:dyDescent="0.25">
      <c r="F59" s="548"/>
      <c r="J59" s="559"/>
      <c r="K59" s="559"/>
      <c r="L59" s="559"/>
      <c r="M59" s="538"/>
      <c r="P59" s="350"/>
      <c r="Q59" s="350"/>
      <c r="R59" s="233"/>
      <c r="AB59" s="549"/>
      <c r="AF59" s="233"/>
      <c r="AG59" s="233"/>
      <c r="AH59" s="233"/>
      <c r="AI59" s="233"/>
    </row>
    <row r="60" spans="6:35" s="525" customFormat="1" ht="20.100000000000001" customHeight="1" x14ac:dyDescent="0.25">
      <c r="F60" s="548"/>
      <c r="G60" s="525" t="s">
        <v>856</v>
      </c>
      <c r="J60" s="671">
        <f>AD69</f>
        <v>5</v>
      </c>
      <c r="K60" s="671"/>
      <c r="L60" s="671"/>
      <c r="M60" s="538" t="s">
        <v>737</v>
      </c>
      <c r="P60" s="350"/>
      <c r="Q60" s="350"/>
      <c r="R60" s="233"/>
      <c r="S60" s="525" t="s">
        <v>1164</v>
      </c>
      <c r="X60" s="678">
        <f>J60</f>
        <v>5</v>
      </c>
      <c r="Y60" s="679"/>
      <c r="Z60" s="680"/>
      <c r="AA60" s="561" t="s">
        <v>737</v>
      </c>
      <c r="AB60" s="549"/>
      <c r="AF60" s="233"/>
      <c r="AG60" s="233"/>
      <c r="AH60" s="233"/>
      <c r="AI60" s="233"/>
    </row>
    <row r="61" spans="6:35" s="525" customFormat="1" ht="5.25" customHeight="1" x14ac:dyDescent="0.25">
      <c r="F61" s="548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549"/>
    </row>
    <row r="62" spans="6:35" s="525" customFormat="1" ht="20.100000000000001" customHeight="1" x14ac:dyDescent="0.25">
      <c r="F62" s="548"/>
      <c r="G62" s="551" t="s">
        <v>329</v>
      </c>
      <c r="H62" s="657" t="s">
        <v>875</v>
      </c>
      <c r="I62" s="657"/>
      <c r="J62" s="657"/>
      <c r="K62" s="657"/>
      <c r="L62" s="657"/>
      <c r="M62" s="648" t="s">
        <v>251</v>
      </c>
      <c r="N62" s="648"/>
      <c r="O62" s="648"/>
      <c r="P62" s="648" t="s">
        <v>511</v>
      </c>
      <c r="Q62" s="648"/>
      <c r="R62" s="648"/>
      <c r="S62" s="648" t="s">
        <v>254</v>
      </c>
      <c r="T62" s="648"/>
      <c r="U62" s="648"/>
      <c r="V62" s="648" t="s">
        <v>916</v>
      </c>
      <c r="W62" s="648"/>
      <c r="X62" s="648" t="s">
        <v>652</v>
      </c>
      <c r="Y62" s="648"/>
      <c r="Z62" s="648"/>
      <c r="AA62" s="551" t="s">
        <v>529</v>
      </c>
      <c r="AB62" s="549"/>
      <c r="AD62" s="525" t="s">
        <v>1166</v>
      </c>
      <c r="AH62" s="525" t="s">
        <v>1165</v>
      </c>
    </row>
    <row r="63" spans="6:35" s="525" customFormat="1" ht="3" customHeight="1" x14ac:dyDescent="0.25">
      <c r="F63" s="548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549"/>
    </row>
    <row r="64" spans="6:35" s="525" customFormat="1" ht="20.100000000000001" customHeight="1" x14ac:dyDescent="0.25">
      <c r="F64" s="548"/>
      <c r="G64" s="539">
        <v>1</v>
      </c>
      <c r="H64" s="653" t="s">
        <v>852</v>
      </c>
      <c r="I64" s="653"/>
      <c r="J64" s="653"/>
      <c r="K64" s="653"/>
      <c r="L64" s="653"/>
      <c r="M64" s="669">
        <v>10</v>
      </c>
      <c r="N64" s="669"/>
      <c r="O64" s="669"/>
      <c r="P64" s="658">
        <v>150</v>
      </c>
      <c r="Q64" s="658"/>
      <c r="R64" s="658"/>
      <c r="S64" s="658">
        <f>P64*M64</f>
        <v>1500</v>
      </c>
      <c r="T64" s="658"/>
      <c r="U64" s="658"/>
      <c r="V64" s="662"/>
      <c r="W64" s="662"/>
      <c r="X64" s="663">
        <f>S64+(TOTGAS*V64)</f>
        <v>1500</v>
      </c>
      <c r="Y64" s="664"/>
      <c r="Z64" s="665"/>
      <c r="AA64" s="539"/>
      <c r="AB64" s="549"/>
      <c r="AD64" s="525">
        <v>0</v>
      </c>
      <c r="AE64" s="525" t="s">
        <v>737</v>
      </c>
      <c r="AH64" s="525">
        <v>25</v>
      </c>
      <c r="AI64" s="525" t="s">
        <v>738</v>
      </c>
    </row>
    <row r="65" spans="6:35" s="525" customFormat="1" ht="20.100000000000001" customHeight="1" x14ac:dyDescent="0.25">
      <c r="F65" s="548"/>
      <c r="G65" s="539">
        <v>2</v>
      </c>
      <c r="H65" s="653" t="s">
        <v>1157</v>
      </c>
      <c r="I65" s="653"/>
      <c r="J65" s="653"/>
      <c r="K65" s="653"/>
      <c r="L65" s="653"/>
      <c r="M65" s="669">
        <v>10</v>
      </c>
      <c r="N65" s="669"/>
      <c r="O65" s="669"/>
      <c r="P65" s="658">
        <v>50</v>
      </c>
      <c r="Q65" s="658"/>
      <c r="R65" s="658"/>
      <c r="S65" s="658">
        <f t="shared" ref="S65:S67" si="4">P65*M65</f>
        <v>500</v>
      </c>
      <c r="T65" s="658"/>
      <c r="U65" s="658"/>
      <c r="V65" s="662">
        <f>AD65/BASE</f>
        <v>0.2</v>
      </c>
      <c r="W65" s="662"/>
      <c r="X65" s="668">
        <f>S65+(TOTGAS*V65)</f>
        <v>800</v>
      </c>
      <c r="Y65" s="669"/>
      <c r="Z65" s="669"/>
      <c r="AA65" s="562" t="s">
        <v>529</v>
      </c>
      <c r="AB65" s="549"/>
      <c r="AD65" s="525">
        <v>1</v>
      </c>
      <c r="AE65" s="525" t="s">
        <v>737</v>
      </c>
      <c r="AH65" s="525">
        <v>25</v>
      </c>
      <c r="AI65" s="525" t="s">
        <v>738</v>
      </c>
    </row>
    <row r="66" spans="6:35" s="525" customFormat="1" ht="20.100000000000001" customHeight="1" x14ac:dyDescent="0.25">
      <c r="F66" s="548"/>
      <c r="G66" s="539">
        <v>3</v>
      </c>
      <c r="H66" s="653" t="s">
        <v>1158</v>
      </c>
      <c r="I66" s="653"/>
      <c r="J66" s="653"/>
      <c r="K66" s="653"/>
      <c r="L66" s="653"/>
      <c r="M66" s="669">
        <v>10</v>
      </c>
      <c r="N66" s="669"/>
      <c r="O66" s="669"/>
      <c r="P66" s="658">
        <v>350</v>
      </c>
      <c r="Q66" s="658"/>
      <c r="R66" s="658"/>
      <c r="S66" s="658">
        <f t="shared" si="4"/>
        <v>3500</v>
      </c>
      <c r="T66" s="658"/>
      <c r="U66" s="658"/>
      <c r="V66" s="662">
        <f>AD66/BASE</f>
        <v>0.2</v>
      </c>
      <c r="W66" s="662"/>
      <c r="X66" s="663">
        <f>S66+(TOTGAS*V66)</f>
        <v>3800</v>
      </c>
      <c r="Y66" s="664"/>
      <c r="Z66" s="665"/>
      <c r="AA66" s="562" t="s">
        <v>529</v>
      </c>
      <c r="AB66" s="549"/>
      <c r="AD66" s="525">
        <v>1</v>
      </c>
      <c r="AE66" s="525" t="s">
        <v>737</v>
      </c>
      <c r="AH66" s="525">
        <v>10</v>
      </c>
      <c r="AI66" s="525" t="s">
        <v>738</v>
      </c>
    </row>
    <row r="67" spans="6:35" s="525" customFormat="1" ht="20.100000000000001" customHeight="1" x14ac:dyDescent="0.25">
      <c r="F67" s="548"/>
      <c r="G67" s="539">
        <v>4</v>
      </c>
      <c r="H67" s="653" t="s">
        <v>1159</v>
      </c>
      <c r="I67" s="653"/>
      <c r="J67" s="653"/>
      <c r="K67" s="653"/>
      <c r="L67" s="653"/>
      <c r="M67" s="669">
        <v>200</v>
      </c>
      <c r="N67" s="669"/>
      <c r="O67" s="669"/>
      <c r="P67" s="658">
        <v>15</v>
      </c>
      <c r="Q67" s="658"/>
      <c r="R67" s="658"/>
      <c r="S67" s="658">
        <f t="shared" si="4"/>
        <v>3000</v>
      </c>
      <c r="T67" s="658"/>
      <c r="U67" s="658"/>
      <c r="V67" s="662">
        <f>AD67/BASE</f>
        <v>0.6</v>
      </c>
      <c r="W67" s="662"/>
      <c r="X67" s="663">
        <f>S67+(TOTGAS*V67)</f>
        <v>3900</v>
      </c>
      <c r="Y67" s="664"/>
      <c r="Z67" s="665"/>
      <c r="AA67" s="562" t="s">
        <v>529</v>
      </c>
      <c r="AB67" s="549"/>
      <c r="AD67" s="525">
        <v>3</v>
      </c>
      <c r="AE67" s="525" t="s">
        <v>737</v>
      </c>
      <c r="AH67" s="525">
        <v>110</v>
      </c>
      <c r="AI67" s="525" t="s">
        <v>738</v>
      </c>
    </row>
    <row r="68" spans="6:35" s="525" customFormat="1" ht="3.75" customHeight="1" x14ac:dyDescent="0.25">
      <c r="F68" s="548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560"/>
      <c r="W68" s="560"/>
      <c r="X68" s="233"/>
      <c r="Y68" s="233"/>
      <c r="Z68" s="233"/>
      <c r="AA68" s="233"/>
      <c r="AB68" s="549"/>
    </row>
    <row r="69" spans="6:35" s="525" customFormat="1" ht="20.100000000000001" customHeight="1" x14ac:dyDescent="0.25">
      <c r="F69" s="548"/>
      <c r="G69" s="551"/>
      <c r="H69" s="657"/>
      <c r="I69" s="657"/>
      <c r="J69" s="657"/>
      <c r="K69" s="657"/>
      <c r="L69" s="657"/>
      <c r="M69" s="648"/>
      <c r="N69" s="648"/>
      <c r="O69" s="648"/>
      <c r="P69" s="648"/>
      <c r="Q69" s="648"/>
      <c r="R69" s="648"/>
      <c r="S69" s="652">
        <f>SUM(S64:U68)</f>
        <v>8500</v>
      </c>
      <c r="T69" s="652"/>
      <c r="U69" s="652"/>
      <c r="V69" s="667">
        <f>SUM(V64:W68)</f>
        <v>1</v>
      </c>
      <c r="W69" s="667"/>
      <c r="X69" s="666">
        <f>SUM(X64:Z68)</f>
        <v>10000</v>
      </c>
      <c r="Y69" s="648"/>
      <c r="Z69" s="648"/>
      <c r="AA69" s="551"/>
      <c r="AB69" s="549"/>
      <c r="AD69" s="525">
        <f>SUM(AD64:AD68)</f>
        <v>5</v>
      </c>
      <c r="AE69" s="525" t="s">
        <v>737</v>
      </c>
      <c r="AH69" s="525">
        <f>SUM(AH64:AH68)</f>
        <v>170</v>
      </c>
      <c r="AI69" s="525" t="s">
        <v>738</v>
      </c>
    </row>
    <row r="70" spans="6:35" s="525" customFormat="1" ht="20.100000000000001" customHeight="1" x14ac:dyDescent="0.25">
      <c r="F70" s="552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4"/>
    </row>
    <row r="71" spans="6:35" s="525" customFormat="1" ht="6.75" customHeight="1" x14ac:dyDescent="0.25"/>
    <row r="72" spans="6:35" s="525" customFormat="1" ht="20.100000000000001" customHeight="1" x14ac:dyDescent="0.25">
      <c r="F72" s="645" t="s">
        <v>1161</v>
      </c>
      <c r="G72" s="645"/>
      <c r="H72" s="645"/>
      <c r="I72" s="645"/>
      <c r="J72" s="646" t="s">
        <v>502</v>
      </c>
      <c r="K72" s="646"/>
      <c r="L72" s="646"/>
      <c r="M72" s="646"/>
      <c r="N72" s="647" t="s">
        <v>504</v>
      </c>
      <c r="O72" s="647"/>
      <c r="P72" s="647"/>
      <c r="Q72" s="647"/>
    </row>
    <row r="73" spans="6:35" s="525" customFormat="1" ht="20.100000000000001" customHeight="1" x14ac:dyDescent="0.25"/>
    <row r="74" spans="6:35" s="525" customFormat="1" ht="20.100000000000001" customHeight="1" x14ac:dyDescent="0.25"/>
    <row r="78" spans="6:35" s="544" customFormat="1" ht="20.100000000000001" customHeight="1" x14ac:dyDescent="0.2"/>
    <row r="79" spans="6:35" s="544" customFormat="1" ht="20.100000000000001" customHeight="1" x14ac:dyDescent="0.2">
      <c r="F79" s="648" t="s">
        <v>1160</v>
      </c>
      <c r="G79" s="648"/>
      <c r="H79" s="648"/>
      <c r="I79" s="648"/>
      <c r="J79" s="648"/>
      <c r="K79" s="648"/>
      <c r="L79" s="648"/>
      <c r="M79" s="648"/>
      <c r="N79" s="648"/>
      <c r="O79" s="648"/>
      <c r="P79" s="648"/>
      <c r="Q79" s="648"/>
      <c r="R79" s="648"/>
      <c r="S79" s="648"/>
      <c r="T79" s="648"/>
      <c r="U79" s="648"/>
      <c r="V79" s="648"/>
      <c r="W79" s="648"/>
      <c r="X79" s="648"/>
      <c r="Y79" s="648"/>
      <c r="Z79" s="648"/>
      <c r="AA79" s="648"/>
      <c r="AB79" s="648"/>
      <c r="AC79" s="648"/>
      <c r="AD79" s="648"/>
      <c r="AE79" s="648"/>
      <c r="AF79" s="648"/>
      <c r="AG79" s="648"/>
      <c r="AH79" s="648"/>
      <c r="AI79" s="648"/>
    </row>
    <row r="80" spans="6:35" s="525" customFormat="1" ht="5.25" customHeight="1" x14ac:dyDescent="0.25"/>
    <row r="81" spans="6:48" s="525" customFormat="1" ht="20.100000000000001" customHeight="1" x14ac:dyDescent="0.25">
      <c r="F81" s="545"/>
      <c r="G81" s="546"/>
      <c r="H81" s="546"/>
      <c r="I81" s="546"/>
      <c r="J81" s="546"/>
      <c r="K81" s="546"/>
      <c r="L81" s="546"/>
      <c r="M81" s="546"/>
      <c r="N81" s="546"/>
      <c r="O81" s="546"/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6"/>
      <c r="AA81" s="546"/>
      <c r="AB81" s="546"/>
      <c r="AC81" s="546"/>
      <c r="AD81" s="546"/>
      <c r="AE81" s="546"/>
      <c r="AF81" s="546"/>
      <c r="AG81" s="546"/>
      <c r="AH81" s="546"/>
      <c r="AI81" s="547"/>
    </row>
    <row r="82" spans="6:48" s="525" customFormat="1" ht="20.100000000000001" customHeight="1" x14ac:dyDescent="0.25">
      <c r="F82" s="548"/>
      <c r="G82" s="233" t="s">
        <v>669</v>
      </c>
      <c r="H82" s="233"/>
      <c r="I82" s="233"/>
      <c r="J82" s="654">
        <v>887799</v>
      </c>
      <c r="K82" s="655"/>
      <c r="L82" s="656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X82" s="233"/>
      <c r="Z82" s="233" t="s">
        <v>1155</v>
      </c>
      <c r="AA82" s="233"/>
      <c r="AE82" s="659">
        <f>W101</f>
        <v>8500</v>
      </c>
      <c r="AF82" s="660"/>
      <c r="AG82" s="660"/>
      <c r="AH82" s="661"/>
      <c r="AI82" s="549"/>
      <c r="AK82" s="233"/>
      <c r="AL82" s="233"/>
    </row>
    <row r="83" spans="6:48" s="525" customFormat="1" ht="3" customHeight="1" x14ac:dyDescent="0.25">
      <c r="F83" s="548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X83" s="233"/>
      <c r="Z83" s="233"/>
      <c r="AA83" s="233"/>
      <c r="AE83" s="550"/>
      <c r="AF83" s="550"/>
      <c r="AG83" s="550"/>
      <c r="AH83" s="233"/>
      <c r="AI83" s="549"/>
      <c r="AK83" s="233"/>
      <c r="AL83" s="233"/>
    </row>
    <row r="84" spans="6:48" s="525" customFormat="1" ht="20.100000000000001" customHeight="1" x14ac:dyDescent="0.25">
      <c r="F84" s="548"/>
      <c r="G84" s="233" t="s">
        <v>330</v>
      </c>
      <c r="H84" s="233"/>
      <c r="I84" s="233"/>
      <c r="J84" s="670">
        <v>44432</v>
      </c>
      <c r="K84" s="655"/>
      <c r="L84" s="656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X84" s="233"/>
      <c r="Z84" s="233" t="s">
        <v>1154</v>
      </c>
      <c r="AA84" s="233"/>
      <c r="AE84" s="659">
        <v>1500</v>
      </c>
      <c r="AF84" s="660"/>
      <c r="AG84" s="660"/>
      <c r="AH84" s="661"/>
      <c r="AI84" s="549"/>
      <c r="AK84" s="233"/>
      <c r="AL84" s="233"/>
    </row>
    <row r="85" spans="6:48" s="525" customFormat="1" ht="3" customHeight="1" x14ac:dyDescent="0.25">
      <c r="F85" s="548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X85" s="233"/>
      <c r="Z85" s="233"/>
      <c r="AA85" s="233"/>
      <c r="AE85" s="550"/>
      <c r="AF85" s="550"/>
      <c r="AG85" s="550"/>
      <c r="AH85" s="233"/>
      <c r="AI85" s="549"/>
      <c r="AK85" s="233"/>
      <c r="AL85" s="233"/>
    </row>
    <row r="86" spans="6:48" s="525" customFormat="1" ht="20.100000000000001" customHeight="1" x14ac:dyDescent="0.25">
      <c r="F86" s="548"/>
      <c r="G86" s="233" t="s">
        <v>498</v>
      </c>
      <c r="H86" s="233"/>
      <c r="I86" s="233"/>
      <c r="J86" s="556" t="s">
        <v>1163</v>
      </c>
      <c r="K86" s="557"/>
      <c r="L86" s="557"/>
      <c r="M86" s="557"/>
      <c r="N86" s="557"/>
      <c r="O86" s="558"/>
      <c r="P86" s="233"/>
      <c r="Q86" s="233"/>
      <c r="R86" s="233"/>
      <c r="S86" s="233"/>
      <c r="T86" s="233"/>
      <c r="U86" s="233"/>
      <c r="V86" s="233"/>
      <c r="X86" s="233"/>
      <c r="Z86" s="233" t="s">
        <v>252</v>
      </c>
      <c r="AA86" s="233"/>
      <c r="AE86" s="672">
        <f>SUM(AE82:AG84)</f>
        <v>10000</v>
      </c>
      <c r="AF86" s="673"/>
      <c r="AG86" s="673"/>
      <c r="AH86" s="674"/>
      <c r="AI86" s="549"/>
      <c r="AK86" s="233"/>
      <c r="AL86" s="233"/>
    </row>
    <row r="87" spans="6:48" s="525" customFormat="1" ht="2.25" customHeight="1" x14ac:dyDescent="0.25">
      <c r="F87" s="548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550"/>
      <c r="AC87" s="550"/>
      <c r="AD87" s="550"/>
      <c r="AE87" s="550"/>
      <c r="AF87" s="233"/>
      <c r="AG87" s="233"/>
      <c r="AH87" s="233"/>
      <c r="AI87" s="549"/>
      <c r="AK87" s="233"/>
      <c r="AL87" s="233"/>
    </row>
    <row r="88" spans="6:48" s="525" customFormat="1" ht="19.5" customHeight="1" x14ac:dyDescent="0.25">
      <c r="F88" s="548"/>
      <c r="G88" s="233" t="s">
        <v>332</v>
      </c>
      <c r="H88" s="233"/>
      <c r="I88" s="233"/>
      <c r="J88" s="675" t="s">
        <v>1162</v>
      </c>
      <c r="K88" s="676"/>
      <c r="L88" s="676"/>
      <c r="M88" s="676"/>
      <c r="N88" s="676"/>
      <c r="O88" s="676"/>
      <c r="P88" s="676"/>
      <c r="Q88" s="676"/>
      <c r="R88" s="676"/>
      <c r="S88" s="676"/>
      <c r="T88" s="676"/>
      <c r="U88" s="676"/>
      <c r="V88" s="677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549"/>
      <c r="AK88" s="233"/>
      <c r="AL88" s="233"/>
    </row>
    <row r="89" spans="6:48" s="525" customFormat="1" ht="2.25" customHeight="1" x14ac:dyDescent="0.25">
      <c r="F89" s="548"/>
      <c r="G89" s="233"/>
      <c r="H89" s="233"/>
      <c r="I89" s="233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233"/>
      <c r="V89" s="233"/>
      <c r="W89" s="233"/>
      <c r="X89" s="233"/>
      <c r="Y89" s="233"/>
      <c r="Z89" s="233"/>
      <c r="AA89" s="233"/>
      <c r="AB89" s="550"/>
      <c r="AC89" s="550"/>
      <c r="AD89" s="550"/>
      <c r="AE89" s="233"/>
      <c r="AF89" s="233"/>
      <c r="AG89" s="233"/>
      <c r="AH89" s="233"/>
      <c r="AI89" s="549"/>
      <c r="AK89" s="233"/>
      <c r="AL89" s="233"/>
    </row>
    <row r="90" spans="6:48" s="525" customFormat="1" ht="20.100000000000001" customHeight="1" x14ac:dyDescent="0.25">
      <c r="F90" s="548"/>
      <c r="G90" s="233" t="s">
        <v>855</v>
      </c>
      <c r="H90" s="233"/>
      <c r="I90" s="233"/>
      <c r="J90" s="671">
        <f>O101</f>
        <v>170</v>
      </c>
      <c r="K90" s="671"/>
      <c r="L90" s="671"/>
      <c r="M90" s="555" t="s">
        <v>835</v>
      </c>
      <c r="N90" s="233"/>
      <c r="O90" s="233"/>
      <c r="P90" s="233"/>
      <c r="Q90" s="233"/>
      <c r="R90" s="233"/>
      <c r="S90" s="233"/>
      <c r="T90" s="350"/>
      <c r="U90" s="350"/>
      <c r="V90" s="233"/>
      <c r="X90" s="233"/>
      <c r="Y90" s="233"/>
      <c r="Z90" s="233" t="s">
        <v>1170</v>
      </c>
      <c r="AA90" s="233"/>
      <c r="AE90" s="654" t="s">
        <v>855</v>
      </c>
      <c r="AF90" s="655"/>
      <c r="AG90" s="656"/>
      <c r="AH90" s="561"/>
      <c r="AI90" s="549"/>
      <c r="AK90" s="233"/>
      <c r="AL90" s="233"/>
      <c r="AM90" s="233"/>
      <c r="AV90" s="525" t="s">
        <v>335</v>
      </c>
    </row>
    <row r="91" spans="6:48" s="525" customFormat="1" ht="2.25" customHeight="1" x14ac:dyDescent="0.25">
      <c r="F91" s="548"/>
      <c r="G91" s="233"/>
      <c r="H91" s="233"/>
      <c r="I91" s="233"/>
      <c r="J91" s="564"/>
      <c r="K91" s="564"/>
      <c r="L91" s="564"/>
      <c r="M91" s="555"/>
      <c r="N91" s="233"/>
      <c r="O91" s="233"/>
      <c r="P91" s="233"/>
      <c r="Q91" s="233"/>
      <c r="R91" s="233"/>
      <c r="S91" s="233"/>
      <c r="T91" s="350"/>
      <c r="U91" s="350"/>
      <c r="V91" s="233"/>
      <c r="X91" s="233"/>
      <c r="Y91" s="233"/>
      <c r="Z91" s="233"/>
      <c r="AA91" s="233"/>
      <c r="AE91" s="233"/>
      <c r="AF91" s="233"/>
      <c r="AG91" s="233"/>
      <c r="AH91" s="233"/>
      <c r="AI91" s="549"/>
      <c r="AK91" s="233"/>
      <c r="AL91" s="233"/>
      <c r="AM91" s="233"/>
      <c r="AV91" s="525" t="s">
        <v>856</v>
      </c>
    </row>
    <row r="92" spans="6:48" s="525" customFormat="1" ht="20.100000000000001" customHeight="1" x14ac:dyDescent="0.25">
      <c r="F92" s="548"/>
      <c r="G92" s="233" t="s">
        <v>856</v>
      </c>
      <c r="H92" s="233"/>
      <c r="I92" s="233"/>
      <c r="J92" s="671">
        <f>M101</f>
        <v>6</v>
      </c>
      <c r="K92" s="671"/>
      <c r="L92" s="671"/>
      <c r="M92" s="555" t="s">
        <v>737</v>
      </c>
      <c r="N92" s="233"/>
      <c r="O92" s="233"/>
      <c r="P92" s="233"/>
      <c r="Q92" s="233"/>
      <c r="R92" s="233"/>
      <c r="S92" s="233"/>
      <c r="T92" s="350"/>
      <c r="U92" s="350"/>
      <c r="V92" s="233"/>
      <c r="X92" s="233"/>
      <c r="Y92" s="233"/>
      <c r="Z92" s="233" t="s">
        <v>1164</v>
      </c>
      <c r="AA92" s="233"/>
      <c r="AE92" s="678">
        <f>IF(COSTEO="VOLUMEN",J92,IF(COSTEO="PESO",J90,AE82))</f>
        <v>170</v>
      </c>
      <c r="AF92" s="679"/>
      <c r="AG92" s="680"/>
      <c r="AH92" s="561" t="s">
        <v>737</v>
      </c>
      <c r="AI92" s="549"/>
      <c r="AK92" s="233"/>
      <c r="AL92" s="233"/>
      <c r="AM92" s="233"/>
      <c r="AV92" s="525" t="s">
        <v>855</v>
      </c>
    </row>
    <row r="93" spans="6:48" s="525" customFormat="1" ht="5.25" customHeight="1" x14ac:dyDescent="0.25">
      <c r="F93" s="548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549"/>
    </row>
    <row r="94" spans="6:48" s="525" customFormat="1" ht="20.100000000000001" customHeight="1" x14ac:dyDescent="0.25">
      <c r="F94" s="548"/>
      <c r="G94" s="551" t="s">
        <v>329</v>
      </c>
      <c r="H94" s="657" t="s">
        <v>875</v>
      </c>
      <c r="I94" s="657"/>
      <c r="J94" s="657"/>
      <c r="K94" s="657"/>
      <c r="L94" s="657"/>
      <c r="M94" s="648" t="s">
        <v>1167</v>
      </c>
      <c r="N94" s="648"/>
      <c r="O94" s="648" t="s">
        <v>1168</v>
      </c>
      <c r="P94" s="648"/>
      <c r="Q94" s="648" t="s">
        <v>251</v>
      </c>
      <c r="R94" s="648"/>
      <c r="S94" s="648"/>
      <c r="T94" s="648" t="s">
        <v>511</v>
      </c>
      <c r="U94" s="648"/>
      <c r="V94" s="648"/>
      <c r="W94" s="648" t="s">
        <v>254</v>
      </c>
      <c r="X94" s="648"/>
      <c r="Y94" s="648"/>
      <c r="Z94" s="648" t="s">
        <v>916</v>
      </c>
      <c r="AA94" s="648"/>
      <c r="AB94" s="648" t="s">
        <v>652</v>
      </c>
      <c r="AC94" s="648"/>
      <c r="AD94" s="648"/>
      <c r="AE94" s="648" t="s">
        <v>1169</v>
      </c>
      <c r="AF94" s="648"/>
      <c r="AG94" s="648"/>
      <c r="AH94" s="551" t="s">
        <v>529</v>
      </c>
      <c r="AI94" s="549"/>
    </row>
    <row r="95" spans="6:48" s="525" customFormat="1" ht="3" customHeight="1" x14ac:dyDescent="0.25">
      <c r="F95" s="548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  <c r="AI95" s="549"/>
    </row>
    <row r="96" spans="6:48" s="525" customFormat="1" ht="20.100000000000001" customHeight="1" x14ac:dyDescent="0.25">
      <c r="F96" s="548"/>
      <c r="G96" s="539">
        <v>1</v>
      </c>
      <c r="H96" s="653" t="s">
        <v>852</v>
      </c>
      <c r="I96" s="653"/>
      <c r="J96" s="653"/>
      <c r="K96" s="653"/>
      <c r="L96" s="653"/>
      <c r="M96" s="649">
        <v>1</v>
      </c>
      <c r="N96" s="650"/>
      <c r="O96" s="649">
        <v>25</v>
      </c>
      <c r="P96" s="650"/>
      <c r="Q96" s="654">
        <v>10</v>
      </c>
      <c r="R96" s="655"/>
      <c r="S96" s="656"/>
      <c r="T96" s="658">
        <v>150</v>
      </c>
      <c r="U96" s="658"/>
      <c r="V96" s="658"/>
      <c r="W96" s="659">
        <f>T96*Q96</f>
        <v>1500</v>
      </c>
      <c r="X96" s="660"/>
      <c r="Y96" s="661"/>
      <c r="Z96" s="662">
        <f>IF(COSTEO="VOLUMEN",(M96/BASEFINAL),IF(COSTEO="PESO",O96/BASEFINAL,W96/BASEFINAL))</f>
        <v>0.14705882352941177</v>
      </c>
      <c r="AA96" s="662"/>
      <c r="AB96" s="663">
        <f>AE96/Q96</f>
        <v>172.05882352941177</v>
      </c>
      <c r="AC96" s="664"/>
      <c r="AD96" s="665"/>
      <c r="AE96" s="663">
        <f>W96+(TOTGAS*Z96)</f>
        <v>1720.5882352941176</v>
      </c>
      <c r="AF96" s="664"/>
      <c r="AG96" s="665"/>
      <c r="AH96" s="562" t="s">
        <v>529</v>
      </c>
      <c r="AI96" s="549"/>
    </row>
    <row r="97" spans="6:35" s="525" customFormat="1" ht="20.100000000000001" customHeight="1" x14ac:dyDescent="0.25">
      <c r="F97" s="548"/>
      <c r="G97" s="539">
        <v>2</v>
      </c>
      <c r="H97" s="653" t="s">
        <v>1157</v>
      </c>
      <c r="I97" s="653"/>
      <c r="J97" s="653"/>
      <c r="K97" s="653"/>
      <c r="L97" s="653"/>
      <c r="M97" s="649">
        <v>1</v>
      </c>
      <c r="N97" s="650"/>
      <c r="O97" s="649">
        <v>25</v>
      </c>
      <c r="P97" s="650"/>
      <c r="Q97" s="654">
        <v>10</v>
      </c>
      <c r="R97" s="655"/>
      <c r="S97" s="656"/>
      <c r="T97" s="658">
        <v>50</v>
      </c>
      <c r="U97" s="658"/>
      <c r="V97" s="658"/>
      <c r="W97" s="659">
        <f>T97*Q97</f>
        <v>500</v>
      </c>
      <c r="X97" s="660"/>
      <c r="Y97" s="661"/>
      <c r="Z97" s="662">
        <f>IF(COSTEO="VOLUMEN",(M97/BASEFINAL),IF(COSTEO="PESO",O97/BASEFINAL,W97/BASEFINAL))</f>
        <v>0.14705882352941177</v>
      </c>
      <c r="AA97" s="662"/>
      <c r="AB97" s="663">
        <f t="shared" ref="AB97:AB99" si="5">AE97/Q97</f>
        <v>72.058823529411768</v>
      </c>
      <c r="AC97" s="664"/>
      <c r="AD97" s="665"/>
      <c r="AE97" s="668">
        <f>W97+(TOTGAS*Z97)</f>
        <v>720.58823529411768</v>
      </c>
      <c r="AF97" s="669"/>
      <c r="AG97" s="669"/>
      <c r="AH97" s="562" t="s">
        <v>529</v>
      </c>
      <c r="AI97" s="549"/>
    </row>
    <row r="98" spans="6:35" s="525" customFormat="1" ht="20.100000000000001" customHeight="1" x14ac:dyDescent="0.25">
      <c r="F98" s="548"/>
      <c r="G98" s="539">
        <v>3</v>
      </c>
      <c r="H98" s="653" t="s">
        <v>1158</v>
      </c>
      <c r="I98" s="653"/>
      <c r="J98" s="653"/>
      <c r="K98" s="653"/>
      <c r="L98" s="653"/>
      <c r="M98" s="649">
        <v>1</v>
      </c>
      <c r="N98" s="650"/>
      <c r="O98" s="649">
        <v>10</v>
      </c>
      <c r="P98" s="650"/>
      <c r="Q98" s="654">
        <v>10</v>
      </c>
      <c r="R98" s="655"/>
      <c r="S98" s="656"/>
      <c r="T98" s="658">
        <v>350</v>
      </c>
      <c r="U98" s="658"/>
      <c r="V98" s="658"/>
      <c r="W98" s="659">
        <f>T98*Q98</f>
        <v>3500</v>
      </c>
      <c r="X98" s="660"/>
      <c r="Y98" s="661"/>
      <c r="Z98" s="662">
        <f>IF(COSTEO="VOLUMEN",(M98/BASEFINAL),IF(COSTEO="PESO",O98/BASEFINAL,W98/BASEFINAL))</f>
        <v>5.8823529411764705E-2</v>
      </c>
      <c r="AA98" s="662"/>
      <c r="AB98" s="663">
        <f t="shared" si="5"/>
        <v>358.8235294117647</v>
      </c>
      <c r="AC98" s="664"/>
      <c r="AD98" s="665"/>
      <c r="AE98" s="663">
        <f>W98+(TOTGAS*Z98)</f>
        <v>3588.2352941176468</v>
      </c>
      <c r="AF98" s="664"/>
      <c r="AG98" s="665"/>
      <c r="AH98" s="562" t="s">
        <v>529</v>
      </c>
      <c r="AI98" s="549"/>
    </row>
    <row r="99" spans="6:35" s="525" customFormat="1" ht="20.100000000000001" customHeight="1" x14ac:dyDescent="0.25">
      <c r="F99" s="548"/>
      <c r="G99" s="539">
        <v>4</v>
      </c>
      <c r="H99" s="653" t="s">
        <v>1159</v>
      </c>
      <c r="I99" s="653"/>
      <c r="J99" s="653"/>
      <c r="K99" s="653"/>
      <c r="L99" s="653"/>
      <c r="M99" s="649">
        <v>3</v>
      </c>
      <c r="N99" s="650"/>
      <c r="O99" s="649">
        <v>110</v>
      </c>
      <c r="P99" s="650"/>
      <c r="Q99" s="654">
        <v>200</v>
      </c>
      <c r="R99" s="655"/>
      <c r="S99" s="656"/>
      <c r="T99" s="658">
        <v>15</v>
      </c>
      <c r="U99" s="658"/>
      <c r="V99" s="658"/>
      <c r="W99" s="659">
        <f>T99*Q99</f>
        <v>3000</v>
      </c>
      <c r="X99" s="660"/>
      <c r="Y99" s="661"/>
      <c r="Z99" s="662">
        <f>IF(COSTEO="VOLUMEN",(M99/BASEFINAL),IF(COSTEO="PESO",O99/BASEFINAL,W99/BASEFINAL))</f>
        <v>0.6470588235294118</v>
      </c>
      <c r="AA99" s="662"/>
      <c r="AB99" s="663">
        <f t="shared" si="5"/>
        <v>19.852941176470587</v>
      </c>
      <c r="AC99" s="664"/>
      <c r="AD99" s="665"/>
      <c r="AE99" s="663">
        <f>W99+(TOTGAS*Z99)</f>
        <v>3970.5882352941176</v>
      </c>
      <c r="AF99" s="664"/>
      <c r="AG99" s="665"/>
      <c r="AH99" s="562" t="s">
        <v>529</v>
      </c>
      <c r="AI99" s="549"/>
    </row>
    <row r="100" spans="6:35" s="525" customFormat="1" ht="3.75" customHeight="1" x14ac:dyDescent="0.25">
      <c r="F100" s="548"/>
      <c r="G100" s="233"/>
      <c r="H100" s="233"/>
      <c r="I100" s="233"/>
      <c r="J100" s="233"/>
      <c r="K100" s="233"/>
      <c r="L100" s="233"/>
      <c r="M100" s="563"/>
      <c r="N100" s="563"/>
      <c r="O100" s="563"/>
      <c r="P100" s="563"/>
      <c r="Q100" s="233"/>
      <c r="R100" s="233"/>
      <c r="S100" s="233"/>
      <c r="T100" s="233"/>
      <c r="U100" s="233"/>
      <c r="V100" s="560"/>
      <c r="W100" s="560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549"/>
    </row>
    <row r="101" spans="6:35" s="525" customFormat="1" ht="20.100000000000001" customHeight="1" x14ac:dyDescent="0.25">
      <c r="F101" s="548"/>
      <c r="G101" s="551"/>
      <c r="H101" s="657"/>
      <c r="I101" s="657"/>
      <c r="J101" s="657"/>
      <c r="K101" s="657"/>
      <c r="L101" s="657"/>
      <c r="M101" s="651">
        <f>SUM(M96:N100)</f>
        <v>6</v>
      </c>
      <c r="N101" s="651"/>
      <c r="O101" s="651">
        <f>SUM(O96:P100)</f>
        <v>170</v>
      </c>
      <c r="P101" s="651"/>
      <c r="Q101" s="652"/>
      <c r="R101" s="652"/>
      <c r="S101" s="652"/>
      <c r="T101" s="666"/>
      <c r="U101" s="667"/>
      <c r="V101" s="667"/>
      <c r="W101" s="652">
        <f>SUM(W96:Y100)</f>
        <v>8500</v>
      </c>
      <c r="X101" s="652"/>
      <c r="Y101" s="652"/>
      <c r="Z101" s="667">
        <f>SUM(Z96:AA99)</f>
        <v>1</v>
      </c>
      <c r="AA101" s="648"/>
      <c r="AB101" s="652"/>
      <c r="AC101" s="652"/>
      <c r="AD101" s="652"/>
      <c r="AE101" s="652">
        <f>SUM(AE96:AG100)</f>
        <v>10000</v>
      </c>
      <c r="AF101" s="652"/>
      <c r="AG101" s="652"/>
      <c r="AH101" s="551"/>
      <c r="AI101" s="549"/>
    </row>
    <row r="102" spans="6:35" s="525" customFormat="1" ht="20.100000000000001" customHeight="1" x14ac:dyDescent="0.25">
      <c r="F102" s="552"/>
      <c r="G102" s="553"/>
      <c r="H102" s="553"/>
      <c r="I102" s="553"/>
      <c r="J102" s="553"/>
      <c r="K102" s="553"/>
      <c r="L102" s="553"/>
      <c r="M102" s="553"/>
      <c r="N102" s="553"/>
      <c r="O102" s="553"/>
      <c r="P102" s="553"/>
      <c r="Q102" s="553"/>
      <c r="R102" s="553"/>
      <c r="S102" s="553"/>
      <c r="T102" s="553"/>
      <c r="U102" s="553"/>
      <c r="V102" s="553"/>
      <c r="W102" s="553"/>
      <c r="X102" s="553"/>
      <c r="Y102" s="553"/>
      <c r="Z102" s="553"/>
      <c r="AA102" s="553"/>
      <c r="AB102" s="553"/>
      <c r="AC102" s="553"/>
      <c r="AD102" s="553"/>
      <c r="AE102" s="553"/>
      <c r="AF102" s="553"/>
      <c r="AG102" s="553"/>
      <c r="AH102" s="553"/>
      <c r="AI102" s="554"/>
    </row>
    <row r="103" spans="6:35" s="525" customFormat="1" ht="6.75" customHeight="1" x14ac:dyDescent="0.25"/>
    <row r="104" spans="6:35" s="525" customFormat="1" ht="20.100000000000001" customHeight="1" x14ac:dyDescent="0.25">
      <c r="F104" s="645" t="s">
        <v>1161</v>
      </c>
      <c r="G104" s="645"/>
      <c r="H104" s="645"/>
      <c r="I104" s="645"/>
      <c r="J104" s="646" t="s">
        <v>502</v>
      </c>
      <c r="K104" s="646"/>
      <c r="L104" s="646"/>
      <c r="M104" s="646"/>
      <c r="N104" s="647" t="s">
        <v>504</v>
      </c>
      <c r="O104" s="647"/>
      <c r="P104" s="647"/>
      <c r="Q104" s="647"/>
    </row>
  </sheetData>
  <dataConsolidate>
    <dataRefs count="1">
      <dataRef ref="AP90:AP92" sheet="CTA X PG"/>
    </dataRefs>
  </dataConsolidate>
  <mergeCells count="317">
    <mergeCell ref="F6:J6"/>
    <mergeCell ref="F7:J7"/>
    <mergeCell ref="L11:M11"/>
    <mergeCell ref="N11:O11"/>
    <mergeCell ref="P11:Q11"/>
    <mergeCell ref="R11:S11"/>
    <mergeCell ref="D11:E11"/>
    <mergeCell ref="F11:H11"/>
    <mergeCell ref="I11:K11"/>
    <mergeCell ref="D13:E13"/>
    <mergeCell ref="F13:H13"/>
    <mergeCell ref="I13:K13"/>
    <mergeCell ref="L13:M13"/>
    <mergeCell ref="N13:O13"/>
    <mergeCell ref="P13:Q13"/>
    <mergeCell ref="R13:S13"/>
    <mergeCell ref="F9:G9"/>
    <mergeCell ref="L12:M12"/>
    <mergeCell ref="R14:S14"/>
    <mergeCell ref="D15:E15"/>
    <mergeCell ref="F15:H15"/>
    <mergeCell ref="I15:K15"/>
    <mergeCell ref="L15:M15"/>
    <mergeCell ref="N15:O15"/>
    <mergeCell ref="P15:Q15"/>
    <mergeCell ref="R15:S15"/>
    <mergeCell ref="D14:E14"/>
    <mergeCell ref="F14:H14"/>
    <mergeCell ref="I14:K14"/>
    <mergeCell ref="L14:M14"/>
    <mergeCell ref="N14:O14"/>
    <mergeCell ref="P14:Q14"/>
    <mergeCell ref="C3:U3"/>
    <mergeCell ref="C19:E19"/>
    <mergeCell ref="F19:H19"/>
    <mergeCell ref="Z3:AC3"/>
    <mergeCell ref="AD3:AG3"/>
    <mergeCell ref="AK6:AL6"/>
    <mergeCell ref="AD8:AE8"/>
    <mergeCell ref="AD11:AE11"/>
    <mergeCell ref="AD9:AE9"/>
    <mergeCell ref="S5:U5"/>
    <mergeCell ref="T13:U13"/>
    <mergeCell ref="T14:U14"/>
    <mergeCell ref="T15:U15"/>
    <mergeCell ref="T16:U16"/>
    <mergeCell ref="T17:U17"/>
    <mergeCell ref="T11:U11"/>
    <mergeCell ref="Q9:R9"/>
    <mergeCell ref="S9:U9"/>
    <mergeCell ref="S6:U6"/>
    <mergeCell ref="S7:U7"/>
    <mergeCell ref="T19:U19"/>
    <mergeCell ref="R16:S16"/>
    <mergeCell ref="D17:E17"/>
    <mergeCell ref="F17:H17"/>
    <mergeCell ref="AD13:AE13"/>
    <mergeCell ref="AA13:AC13"/>
    <mergeCell ref="AA14:AC14"/>
    <mergeCell ref="AA15:AC15"/>
    <mergeCell ref="AD14:AE14"/>
    <mergeCell ref="AD15:AE15"/>
    <mergeCell ref="AF13:AH13"/>
    <mergeCell ref="AI13:AL13"/>
    <mergeCell ref="AI14:AL14"/>
    <mergeCell ref="AI15:AL15"/>
    <mergeCell ref="AF14:AH14"/>
    <mergeCell ref="AF15:AH15"/>
    <mergeCell ref="Z29:AB29"/>
    <mergeCell ref="AA16:AB16"/>
    <mergeCell ref="I17:K17"/>
    <mergeCell ref="L17:M17"/>
    <mergeCell ref="N17:O17"/>
    <mergeCell ref="P17:Q17"/>
    <mergeCell ref="R17:S17"/>
    <mergeCell ref="D16:E16"/>
    <mergeCell ref="F16:H16"/>
    <mergeCell ref="I16:K16"/>
    <mergeCell ref="L16:M16"/>
    <mergeCell ref="N16:O16"/>
    <mergeCell ref="P16:Q16"/>
    <mergeCell ref="C25:K25"/>
    <mergeCell ref="Z25:AK25"/>
    <mergeCell ref="AI26:AK26"/>
    <mergeCell ref="AI27:AK27"/>
    <mergeCell ref="AF16:AG16"/>
    <mergeCell ref="AI16:AL16"/>
    <mergeCell ref="AH3:AK3"/>
    <mergeCell ref="W32:Y32"/>
    <mergeCell ref="L25:Y25"/>
    <mergeCell ref="L26:N26"/>
    <mergeCell ref="O26:Q26"/>
    <mergeCell ref="R26:T26"/>
    <mergeCell ref="W26:Y26"/>
    <mergeCell ref="L28:N28"/>
    <mergeCell ref="O28:Q28"/>
    <mergeCell ref="R28:T28"/>
    <mergeCell ref="W28:Y28"/>
    <mergeCell ref="Z28:AB28"/>
    <mergeCell ref="AC28:AE28"/>
    <mergeCell ref="AF28:AH28"/>
    <mergeCell ref="L29:N29"/>
    <mergeCell ref="O29:Q29"/>
    <mergeCell ref="U32:V32"/>
    <mergeCell ref="U31:V31"/>
    <mergeCell ref="W31:Y31"/>
    <mergeCell ref="AC26:AE26"/>
    <mergeCell ref="AF26:AH26"/>
    <mergeCell ref="L31:N31"/>
    <mergeCell ref="O31:Q31"/>
    <mergeCell ref="R31:T31"/>
    <mergeCell ref="D32:H32"/>
    <mergeCell ref="I32:K32"/>
    <mergeCell ref="L32:N32"/>
    <mergeCell ref="O32:Q32"/>
    <mergeCell ref="R32:T32"/>
    <mergeCell ref="Z32:AB32"/>
    <mergeCell ref="AC32:AE32"/>
    <mergeCell ref="AF32:AH32"/>
    <mergeCell ref="F5:J5"/>
    <mergeCell ref="D27:H27"/>
    <mergeCell ref="I27:K27"/>
    <mergeCell ref="D31:H31"/>
    <mergeCell ref="I31:K31"/>
    <mergeCell ref="Z31:AB31"/>
    <mergeCell ref="AC31:AE31"/>
    <mergeCell ref="AF31:AH31"/>
    <mergeCell ref="W30:Y30"/>
    <mergeCell ref="U30:V30"/>
    <mergeCell ref="U29:V29"/>
    <mergeCell ref="W29:Y29"/>
    <mergeCell ref="D28:H28"/>
    <mergeCell ref="I28:K28"/>
    <mergeCell ref="D29:H29"/>
    <mergeCell ref="I29:K29"/>
    <mergeCell ref="U26:V26"/>
    <mergeCell ref="U27:V27"/>
    <mergeCell ref="U28:V28"/>
    <mergeCell ref="AC29:AE29"/>
    <mergeCell ref="AF29:AH29"/>
    <mergeCell ref="D30:H30"/>
    <mergeCell ref="I30:K30"/>
    <mergeCell ref="L30:N30"/>
    <mergeCell ref="O30:Q30"/>
    <mergeCell ref="R30:T30"/>
    <mergeCell ref="Z30:AB30"/>
    <mergeCell ref="AC30:AE30"/>
    <mergeCell ref="AF30:AH30"/>
    <mergeCell ref="D26:H26"/>
    <mergeCell ref="I26:K26"/>
    <mergeCell ref="Z26:AB26"/>
    <mergeCell ref="L27:N27"/>
    <mergeCell ref="O27:Q27"/>
    <mergeCell ref="R27:T27"/>
    <mergeCell ref="W27:Y27"/>
    <mergeCell ref="Z27:AB27"/>
    <mergeCell ref="AC27:AE27"/>
    <mergeCell ref="AF27:AH27"/>
    <mergeCell ref="R29:T29"/>
    <mergeCell ref="AI28:AK28"/>
    <mergeCell ref="AI29:AK29"/>
    <mergeCell ref="AI30:AK30"/>
    <mergeCell ref="AI31:AK31"/>
    <mergeCell ref="AI32:AK32"/>
    <mergeCell ref="AL25:AN26"/>
    <mergeCell ref="AL27:AN27"/>
    <mergeCell ref="AL28:AN28"/>
    <mergeCell ref="AL29:AN29"/>
    <mergeCell ref="AL30:AN30"/>
    <mergeCell ref="AL31:AN31"/>
    <mergeCell ref="AL32:AN32"/>
    <mergeCell ref="AL34:AN34"/>
    <mergeCell ref="D34:H34"/>
    <mergeCell ref="I34:K34"/>
    <mergeCell ref="L34:N34"/>
    <mergeCell ref="O34:Q34"/>
    <mergeCell ref="R34:T34"/>
    <mergeCell ref="U34:V34"/>
    <mergeCell ref="W34:Y34"/>
    <mergeCell ref="Z34:AB34"/>
    <mergeCell ref="AC34:AE34"/>
    <mergeCell ref="AF34:AH34"/>
    <mergeCell ref="AI34:AK34"/>
    <mergeCell ref="AI41:AJ41"/>
    <mergeCell ref="AH42:AI42"/>
    <mergeCell ref="AJ43:AK43"/>
    <mergeCell ref="AH44:AI44"/>
    <mergeCell ref="AJ44:AK44"/>
    <mergeCell ref="V62:W62"/>
    <mergeCell ref="X62:Z62"/>
    <mergeCell ref="F47:AB47"/>
    <mergeCell ref="R36:S36"/>
    <mergeCell ref="V36:W36"/>
    <mergeCell ref="Z36:AA36"/>
    <mergeCell ref="Q40:S40"/>
    <mergeCell ref="AK38:AL38"/>
    <mergeCell ref="AK39:AL39"/>
    <mergeCell ref="AK40:AL40"/>
    <mergeCell ref="AI36:AJ36"/>
    <mergeCell ref="AI37:AJ37"/>
    <mergeCell ref="AI38:AJ38"/>
    <mergeCell ref="AI39:AJ39"/>
    <mergeCell ref="AI40:AJ40"/>
    <mergeCell ref="S65:U65"/>
    <mergeCell ref="V65:W65"/>
    <mergeCell ref="X65:Z65"/>
    <mergeCell ref="X54:AA54"/>
    <mergeCell ref="X52:AA52"/>
    <mergeCell ref="X50:AA50"/>
    <mergeCell ref="M62:O62"/>
    <mergeCell ref="P62:R62"/>
    <mergeCell ref="S62:U62"/>
    <mergeCell ref="J50:L50"/>
    <mergeCell ref="J52:L52"/>
    <mergeCell ref="J72:M72"/>
    <mergeCell ref="N72:Q72"/>
    <mergeCell ref="X58:Z58"/>
    <mergeCell ref="J58:L58"/>
    <mergeCell ref="J60:L60"/>
    <mergeCell ref="X60:Z60"/>
    <mergeCell ref="H67:L67"/>
    <mergeCell ref="M67:O67"/>
    <mergeCell ref="P67:R67"/>
    <mergeCell ref="S67:U67"/>
    <mergeCell ref="V67:W67"/>
    <mergeCell ref="X67:Z67"/>
    <mergeCell ref="H69:L69"/>
    <mergeCell ref="M69:O69"/>
    <mergeCell ref="P69:R69"/>
    <mergeCell ref="H62:L62"/>
    <mergeCell ref="H64:L64"/>
    <mergeCell ref="M64:O64"/>
    <mergeCell ref="P64:R64"/>
    <mergeCell ref="S64:U64"/>
    <mergeCell ref="V64:W64"/>
    <mergeCell ref="X64:Z64"/>
    <mergeCell ref="S69:U69"/>
    <mergeCell ref="V69:W69"/>
    <mergeCell ref="X69:Z69"/>
    <mergeCell ref="H65:L65"/>
    <mergeCell ref="M65:O65"/>
    <mergeCell ref="J82:L82"/>
    <mergeCell ref="J84:L84"/>
    <mergeCell ref="J90:L90"/>
    <mergeCell ref="J92:L92"/>
    <mergeCell ref="F79:AI79"/>
    <mergeCell ref="AE82:AH82"/>
    <mergeCell ref="AE84:AH84"/>
    <mergeCell ref="AE86:AH86"/>
    <mergeCell ref="J88:V88"/>
    <mergeCell ref="AE90:AG90"/>
    <mergeCell ref="AE92:AG92"/>
    <mergeCell ref="H66:L66"/>
    <mergeCell ref="M66:O66"/>
    <mergeCell ref="P66:R66"/>
    <mergeCell ref="S66:U66"/>
    <mergeCell ref="V66:W66"/>
    <mergeCell ref="X66:Z66"/>
    <mergeCell ref="F72:I72"/>
    <mergeCell ref="P65:R65"/>
    <mergeCell ref="T94:V94"/>
    <mergeCell ref="W94:Y94"/>
    <mergeCell ref="Z94:AA94"/>
    <mergeCell ref="AE94:AG94"/>
    <mergeCell ref="H96:L96"/>
    <mergeCell ref="Q96:S96"/>
    <mergeCell ref="T96:V96"/>
    <mergeCell ref="W96:Y96"/>
    <mergeCell ref="Z96:AA96"/>
    <mergeCell ref="AE96:AG96"/>
    <mergeCell ref="AB94:AD94"/>
    <mergeCell ref="AB96:AD96"/>
    <mergeCell ref="T97:V97"/>
    <mergeCell ref="W97:Y97"/>
    <mergeCell ref="Z97:AA97"/>
    <mergeCell ref="AE97:AG97"/>
    <mergeCell ref="H98:L98"/>
    <mergeCell ref="Q98:S98"/>
    <mergeCell ref="T98:V98"/>
    <mergeCell ref="W98:Y98"/>
    <mergeCell ref="Z98:AA98"/>
    <mergeCell ref="AE98:AG98"/>
    <mergeCell ref="AB97:AD97"/>
    <mergeCell ref="AB98:AD98"/>
    <mergeCell ref="T99:V99"/>
    <mergeCell ref="W99:Y99"/>
    <mergeCell ref="Z99:AA99"/>
    <mergeCell ref="AE99:AG99"/>
    <mergeCell ref="H101:L101"/>
    <mergeCell ref="T101:V101"/>
    <mergeCell ref="W101:Y101"/>
    <mergeCell ref="Z101:AA101"/>
    <mergeCell ref="AB99:AD99"/>
    <mergeCell ref="AB101:AD101"/>
    <mergeCell ref="AE101:AG101"/>
    <mergeCell ref="F104:I104"/>
    <mergeCell ref="J104:M104"/>
    <mergeCell ref="N104:Q104"/>
    <mergeCell ref="M94:N94"/>
    <mergeCell ref="O94:P94"/>
    <mergeCell ref="M96:N96"/>
    <mergeCell ref="O96:P96"/>
    <mergeCell ref="M97:N97"/>
    <mergeCell ref="O97:P97"/>
    <mergeCell ref="M98:N98"/>
    <mergeCell ref="O98:P98"/>
    <mergeCell ref="M99:N99"/>
    <mergeCell ref="O99:P99"/>
    <mergeCell ref="M101:N101"/>
    <mergeCell ref="O101:P101"/>
    <mergeCell ref="Q101:S101"/>
    <mergeCell ref="H99:L99"/>
    <mergeCell ref="Q99:S99"/>
    <mergeCell ref="H97:L97"/>
    <mergeCell ref="Q97:S97"/>
    <mergeCell ref="H94:L94"/>
    <mergeCell ref="Q94:S94"/>
  </mergeCells>
  <dataValidations count="1">
    <dataValidation type="list" allowBlank="1" showInputMessage="1" showErrorMessage="1" sqref="AM88 AE90:AG90" xr:uid="{00000000-0002-0000-0300-000000000000}">
      <formula1>$AV$90:$AV$92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T93"/>
  <sheetViews>
    <sheetView zoomScale="110" zoomScaleNormal="110" workbookViewId="0">
      <selection activeCell="R95" sqref="R95"/>
    </sheetView>
  </sheetViews>
  <sheetFormatPr baseColWidth="10" defaultRowHeight="20.100000000000001" customHeight="1" x14ac:dyDescent="0.25"/>
  <cols>
    <col min="1" max="1" width="11.42578125" style="187"/>
    <col min="2" max="24" width="4.7109375" style="187" customWidth="1"/>
    <col min="25" max="25" width="5.5703125" style="187" customWidth="1"/>
    <col min="26" max="26" width="4.7109375" style="187" customWidth="1"/>
    <col min="27" max="27" width="5.85546875" style="187" customWidth="1"/>
    <col min="28" max="62" width="4.7109375" style="187" customWidth="1"/>
    <col min="63" max="16384" width="11.42578125" style="187"/>
  </cols>
  <sheetData>
    <row r="2" spans="2:46" ht="20.100000000000001" customHeight="1" x14ac:dyDescent="0.25"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200"/>
    </row>
    <row r="3" spans="2:46" ht="20.100000000000001" customHeight="1" x14ac:dyDescent="0.25">
      <c r="B3" s="201"/>
      <c r="C3" s="774" t="s">
        <v>344</v>
      </c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4"/>
      <c r="W3" s="774"/>
      <c r="X3" s="774"/>
      <c r="Y3" s="774"/>
      <c r="Z3" s="774"/>
      <c r="AA3" s="774"/>
      <c r="AB3" s="202"/>
    </row>
    <row r="4" spans="2:46" ht="20.100000000000001" customHeight="1" x14ac:dyDescent="0.25">
      <c r="B4" s="201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02"/>
    </row>
    <row r="5" spans="2:46" ht="20.100000000000001" customHeight="1" x14ac:dyDescent="0.25"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</row>
    <row r="6" spans="2:46" ht="20.100000000000001" customHeight="1" x14ac:dyDescent="0.25">
      <c r="B6" s="201"/>
      <c r="C6" s="231" t="s">
        <v>364</v>
      </c>
      <c r="D6" s="232"/>
      <c r="E6" s="232"/>
      <c r="F6" s="753" t="s">
        <v>390</v>
      </c>
      <c r="G6" s="753"/>
      <c r="H6" s="753"/>
      <c r="I6" s="753"/>
      <c r="J6" s="753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203"/>
      <c r="Y6" s="734" t="s">
        <v>377</v>
      </c>
      <c r="Z6" s="734"/>
      <c r="AA6" s="734"/>
      <c r="AB6" s="202"/>
      <c r="AT6" s="196"/>
    </row>
    <row r="7" spans="2:46" ht="20.100000000000001" customHeight="1" x14ac:dyDescent="0.25">
      <c r="B7" s="201"/>
      <c r="C7" s="231" t="s">
        <v>332</v>
      </c>
      <c r="D7" s="232"/>
      <c r="E7" s="232"/>
      <c r="F7" s="753"/>
      <c r="G7" s="753"/>
      <c r="H7" s="753"/>
      <c r="I7" s="753"/>
      <c r="J7" s="753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754" t="s">
        <v>337</v>
      </c>
      <c r="X7" s="755"/>
      <c r="Y7" s="795">
        <v>44348</v>
      </c>
      <c r="Z7" s="796"/>
      <c r="AA7" s="797"/>
      <c r="AB7" s="202"/>
      <c r="AT7" s="196"/>
    </row>
    <row r="8" spans="2:46" ht="20.100000000000001" customHeight="1" x14ac:dyDescent="0.25">
      <c r="B8" s="201"/>
      <c r="C8" s="231" t="s">
        <v>207</v>
      </c>
      <c r="D8" s="232"/>
      <c r="E8" s="232"/>
      <c r="F8" s="753"/>
      <c r="G8" s="753"/>
      <c r="H8" s="753"/>
      <c r="I8" s="753"/>
      <c r="J8" s="753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754" t="s">
        <v>338</v>
      </c>
      <c r="X8" s="755"/>
      <c r="Y8" s="795">
        <v>44377</v>
      </c>
      <c r="Z8" s="796"/>
      <c r="AA8" s="797"/>
      <c r="AB8" s="202"/>
      <c r="AT8" s="196"/>
    </row>
    <row r="9" spans="2:46" ht="20.100000000000001" customHeight="1" x14ac:dyDescent="0.25">
      <c r="B9" s="204"/>
      <c r="C9" s="205"/>
      <c r="D9" s="205"/>
      <c r="E9" s="205"/>
      <c r="F9" s="224"/>
      <c r="G9" s="224"/>
      <c r="H9" s="224"/>
      <c r="I9" s="224"/>
      <c r="J9" s="224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26"/>
      <c r="X9" s="226"/>
      <c r="Y9" s="224"/>
      <c r="Z9" s="224"/>
      <c r="AA9" s="224"/>
      <c r="AB9" s="206"/>
      <c r="AT9" s="196"/>
    </row>
    <row r="10" spans="2:46" ht="20.100000000000001" customHeight="1" x14ac:dyDescent="0.25">
      <c r="B10" s="201"/>
      <c r="C10" s="196"/>
      <c r="D10" s="196"/>
      <c r="E10" s="196"/>
      <c r="F10" s="196"/>
      <c r="G10" s="196"/>
      <c r="H10" s="196"/>
      <c r="I10" s="193"/>
      <c r="J10" s="193"/>
      <c r="K10" s="193"/>
      <c r="L10" s="193"/>
      <c r="M10" s="193"/>
      <c r="N10" s="196"/>
      <c r="O10" s="196"/>
      <c r="P10" s="196"/>
      <c r="Q10" s="196"/>
      <c r="R10" s="196"/>
      <c r="S10" s="196"/>
      <c r="T10" s="196"/>
      <c r="U10" s="196"/>
      <c r="V10" s="196"/>
      <c r="W10" s="193"/>
      <c r="X10" s="193"/>
      <c r="Y10" s="193"/>
      <c r="Z10" s="196"/>
      <c r="AA10" s="196"/>
      <c r="AB10" s="202"/>
      <c r="AT10" s="196"/>
    </row>
    <row r="11" spans="2:46" ht="20.100000000000001" customHeight="1" x14ac:dyDescent="0.25">
      <c r="B11" s="201"/>
      <c r="C11" s="233" t="s">
        <v>341</v>
      </c>
      <c r="D11" s="196"/>
      <c r="E11" s="196"/>
      <c r="F11" s="743">
        <v>10</v>
      </c>
      <c r="G11" s="744"/>
      <c r="H11" s="225"/>
      <c r="I11" s="193"/>
      <c r="J11" s="193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754" t="s">
        <v>340</v>
      </c>
      <c r="X11" s="755"/>
      <c r="Y11" s="739"/>
      <c r="Z11" s="740"/>
      <c r="AA11" s="741"/>
      <c r="AB11" s="202"/>
      <c r="AT11" s="196"/>
    </row>
    <row r="12" spans="2:46" ht="5.25" customHeight="1" x14ac:dyDescent="0.25">
      <c r="B12" s="201"/>
      <c r="C12" s="196"/>
      <c r="D12" s="196"/>
      <c r="E12" s="196"/>
      <c r="F12" s="196"/>
      <c r="G12" s="196"/>
      <c r="H12" s="196"/>
      <c r="I12" s="193"/>
      <c r="J12" s="193"/>
      <c r="K12" s="193"/>
      <c r="L12" s="193"/>
      <c r="M12" s="193"/>
      <c r="N12" s="196"/>
      <c r="O12" s="196"/>
      <c r="P12" s="196"/>
      <c r="Q12" s="196"/>
      <c r="R12" s="196"/>
      <c r="S12" s="196"/>
      <c r="T12" s="196"/>
      <c r="U12" s="196"/>
      <c r="V12" s="196"/>
      <c r="W12" s="193"/>
      <c r="X12" s="193"/>
      <c r="Y12" s="193"/>
      <c r="Z12" s="196"/>
      <c r="AA12" s="196"/>
      <c r="AB12" s="202"/>
      <c r="AT12" s="196"/>
    </row>
    <row r="13" spans="2:46" ht="20.100000000000001" customHeight="1" x14ac:dyDescent="0.25">
      <c r="B13" s="201"/>
      <c r="C13" s="234" t="s">
        <v>368</v>
      </c>
      <c r="D13" s="820" t="s">
        <v>367</v>
      </c>
      <c r="E13" s="820"/>
      <c r="F13" s="820" t="s">
        <v>369</v>
      </c>
      <c r="G13" s="820"/>
      <c r="H13" s="820"/>
      <c r="I13" s="820" t="s">
        <v>370</v>
      </c>
      <c r="J13" s="820"/>
      <c r="K13" s="820"/>
      <c r="L13" s="824" t="s">
        <v>371</v>
      </c>
      <c r="M13" s="825"/>
      <c r="N13" s="825"/>
      <c r="O13" s="825"/>
      <c r="P13" s="825"/>
      <c r="Q13" s="826"/>
      <c r="R13" s="820" t="s">
        <v>372</v>
      </c>
      <c r="S13" s="820"/>
      <c r="T13" s="820" t="s">
        <v>373</v>
      </c>
      <c r="U13" s="820"/>
      <c r="V13" s="820" t="s">
        <v>374</v>
      </c>
      <c r="W13" s="820"/>
      <c r="X13" s="820" t="s">
        <v>375</v>
      </c>
      <c r="Y13" s="820"/>
      <c r="Z13" s="820" t="s">
        <v>376</v>
      </c>
      <c r="AA13" s="820"/>
      <c r="AB13" s="202"/>
      <c r="AT13" s="196"/>
    </row>
    <row r="14" spans="2:46" ht="19.5" customHeight="1" x14ac:dyDescent="0.25">
      <c r="B14" s="201"/>
      <c r="C14" s="228">
        <v>1</v>
      </c>
      <c r="D14" s="812">
        <v>44376</v>
      </c>
      <c r="E14" s="813"/>
      <c r="F14" s="813" t="s">
        <v>381</v>
      </c>
      <c r="G14" s="813"/>
      <c r="H14" s="813"/>
      <c r="I14" s="813" t="s">
        <v>380</v>
      </c>
      <c r="J14" s="813"/>
      <c r="K14" s="813"/>
      <c r="L14" s="815" t="s">
        <v>382</v>
      </c>
      <c r="M14" s="816"/>
      <c r="N14" s="816"/>
      <c r="O14" s="816"/>
      <c r="P14" s="816"/>
      <c r="Q14" s="817"/>
      <c r="R14" s="819">
        <v>2000</v>
      </c>
      <c r="S14" s="819"/>
      <c r="T14" s="819">
        <v>1000</v>
      </c>
      <c r="U14" s="819"/>
      <c r="V14" s="819">
        <v>1000</v>
      </c>
      <c r="W14" s="819"/>
      <c r="X14" s="813" t="s">
        <v>383</v>
      </c>
      <c r="Y14" s="813"/>
      <c r="Z14" s="735"/>
      <c r="AA14" s="735"/>
      <c r="AB14" s="202"/>
      <c r="AT14" s="196"/>
    </row>
    <row r="15" spans="2:46" ht="20.100000000000001" customHeight="1" x14ac:dyDescent="0.25">
      <c r="B15" s="201"/>
      <c r="C15" s="228">
        <v>2</v>
      </c>
      <c r="D15" s="812">
        <v>44375</v>
      </c>
      <c r="E15" s="813"/>
      <c r="F15" s="813" t="s">
        <v>384</v>
      </c>
      <c r="G15" s="813"/>
      <c r="H15" s="813"/>
      <c r="I15" s="813" t="s">
        <v>385</v>
      </c>
      <c r="J15" s="813"/>
      <c r="K15" s="813"/>
      <c r="L15" s="815" t="s">
        <v>386</v>
      </c>
      <c r="M15" s="816"/>
      <c r="N15" s="816"/>
      <c r="O15" s="816"/>
      <c r="P15" s="816"/>
      <c r="Q15" s="817"/>
      <c r="R15" s="819">
        <v>150</v>
      </c>
      <c r="S15" s="819"/>
      <c r="T15" s="819">
        <v>0</v>
      </c>
      <c r="U15" s="819"/>
      <c r="V15" s="819">
        <v>150</v>
      </c>
      <c r="W15" s="819"/>
      <c r="X15" s="821" t="s">
        <v>387</v>
      </c>
      <c r="Y15" s="821"/>
      <c r="Z15" s="735"/>
      <c r="AA15" s="735"/>
      <c r="AB15" s="202"/>
      <c r="AT15" s="196"/>
    </row>
    <row r="16" spans="2:46" ht="20.100000000000001" customHeight="1" x14ac:dyDescent="0.25">
      <c r="B16" s="201"/>
      <c r="C16" s="228">
        <v>2</v>
      </c>
      <c r="D16" s="812">
        <v>44375</v>
      </c>
      <c r="E16" s="813"/>
      <c r="F16" s="813" t="s">
        <v>388</v>
      </c>
      <c r="G16" s="813"/>
      <c r="H16" s="813"/>
      <c r="I16" s="813" t="s">
        <v>385</v>
      </c>
      <c r="J16" s="813"/>
      <c r="K16" s="813"/>
      <c r="L16" s="815" t="s">
        <v>391</v>
      </c>
      <c r="M16" s="816"/>
      <c r="N16" s="816"/>
      <c r="O16" s="816"/>
      <c r="P16" s="816"/>
      <c r="Q16" s="817"/>
      <c r="R16" s="819">
        <v>830</v>
      </c>
      <c r="S16" s="819"/>
      <c r="T16" s="819">
        <v>830</v>
      </c>
      <c r="U16" s="819"/>
      <c r="V16" s="819">
        <v>0</v>
      </c>
      <c r="W16" s="819"/>
      <c r="X16" s="822" t="s">
        <v>389</v>
      </c>
      <c r="Y16" s="822"/>
      <c r="Z16" s="735"/>
      <c r="AA16" s="735"/>
      <c r="AB16" s="202"/>
      <c r="AT16" s="196"/>
    </row>
    <row r="17" spans="2:46" ht="20.100000000000001" customHeight="1" x14ac:dyDescent="0.25">
      <c r="B17" s="201"/>
      <c r="C17" s="229"/>
      <c r="D17" s="814"/>
      <c r="E17" s="814"/>
      <c r="F17" s="815"/>
      <c r="G17" s="816"/>
      <c r="H17" s="817"/>
      <c r="I17" s="814"/>
      <c r="J17" s="814"/>
      <c r="K17" s="814"/>
      <c r="L17" s="814"/>
      <c r="M17" s="814"/>
      <c r="N17" s="814"/>
      <c r="O17" s="815"/>
      <c r="P17" s="816"/>
      <c r="Q17" s="817"/>
      <c r="R17" s="814"/>
      <c r="S17" s="814"/>
      <c r="T17" s="814"/>
      <c r="U17" s="814"/>
      <c r="V17" s="814"/>
      <c r="W17" s="814"/>
      <c r="X17" s="814"/>
      <c r="Y17" s="814"/>
      <c r="Z17" s="707"/>
      <c r="AA17" s="707"/>
      <c r="AB17" s="202"/>
      <c r="AT17" s="196"/>
    </row>
    <row r="18" spans="2:46" ht="20.100000000000001" customHeight="1" x14ac:dyDescent="0.25">
      <c r="B18" s="201"/>
      <c r="C18" s="229"/>
      <c r="D18" s="814"/>
      <c r="E18" s="814"/>
      <c r="F18" s="815"/>
      <c r="G18" s="816"/>
      <c r="H18" s="817"/>
      <c r="I18" s="814"/>
      <c r="J18" s="814"/>
      <c r="K18" s="814"/>
      <c r="L18" s="814"/>
      <c r="M18" s="814"/>
      <c r="N18" s="814"/>
      <c r="O18" s="815"/>
      <c r="P18" s="816"/>
      <c r="Q18" s="817"/>
      <c r="R18" s="814"/>
      <c r="S18" s="814"/>
      <c r="T18" s="814"/>
      <c r="U18" s="814"/>
      <c r="V18" s="814"/>
      <c r="W18" s="814"/>
      <c r="X18" s="814"/>
      <c r="Y18" s="814"/>
      <c r="Z18" s="707"/>
      <c r="AA18" s="707"/>
      <c r="AB18" s="202"/>
    </row>
    <row r="19" spans="2:46" ht="20.100000000000001" customHeight="1" x14ac:dyDescent="0.25">
      <c r="B19" s="201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202"/>
    </row>
    <row r="20" spans="2:46" ht="20.100000000000001" customHeight="1" x14ac:dyDescent="0.25">
      <c r="B20" s="201"/>
      <c r="C20" s="726" t="s">
        <v>345</v>
      </c>
      <c r="D20" s="726"/>
      <c r="E20" s="726"/>
      <c r="F20" s="791" t="s">
        <v>378</v>
      </c>
      <c r="G20" s="791"/>
      <c r="H20" s="791"/>
      <c r="I20" s="792" t="s">
        <v>379</v>
      </c>
      <c r="J20" s="792"/>
      <c r="K20" s="792"/>
      <c r="L20" s="727" t="s">
        <v>346</v>
      </c>
      <c r="M20" s="727"/>
      <c r="N20" s="727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742" t="s">
        <v>342</v>
      </c>
      <c r="AA20" s="742"/>
      <c r="AB20" s="202"/>
    </row>
    <row r="21" spans="2:46" ht="20.100000000000001" customHeight="1" x14ac:dyDescent="0.25"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6"/>
    </row>
    <row r="25" spans="2:46" ht="20.100000000000001" customHeight="1" x14ac:dyDescent="0.25">
      <c r="D25" s="823" t="s">
        <v>331</v>
      </c>
      <c r="E25" s="823"/>
      <c r="F25" s="823"/>
      <c r="G25" s="823"/>
    </row>
    <row r="27" spans="2:46" ht="20.100000000000001" customHeight="1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9"/>
    </row>
    <row r="28" spans="2:46" ht="20.100000000000001" customHeight="1" x14ac:dyDescent="0.25">
      <c r="D28" s="208"/>
      <c r="E28" s="767" t="s">
        <v>331</v>
      </c>
      <c r="F28" s="767"/>
      <c r="G28" s="767"/>
      <c r="H28" s="767" t="s">
        <v>347</v>
      </c>
      <c r="I28" s="767"/>
      <c r="J28" s="767"/>
      <c r="K28" s="767" t="s">
        <v>69</v>
      </c>
      <c r="L28" s="767"/>
      <c r="M28" s="767"/>
      <c r="N28" s="767"/>
      <c r="O28" s="767"/>
      <c r="P28" s="767"/>
      <c r="Q28" s="767" t="s">
        <v>330</v>
      </c>
      <c r="R28" s="767"/>
      <c r="S28" s="784">
        <v>44197</v>
      </c>
      <c r="T28" s="784"/>
      <c r="U28" s="784"/>
      <c r="V28" s="209"/>
    </row>
    <row r="29" spans="2:46" ht="20.100000000000001" customHeight="1" x14ac:dyDescent="0.25"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9"/>
    </row>
    <row r="30" spans="2:46" ht="20.100000000000001" customHeight="1" x14ac:dyDescent="0.25">
      <c r="D30" s="208"/>
      <c r="E30" s="803" t="s">
        <v>348</v>
      </c>
      <c r="F30" s="803"/>
      <c r="G30" s="804">
        <v>1000</v>
      </c>
      <c r="H30" s="804"/>
      <c r="I30" s="803" t="s">
        <v>333</v>
      </c>
      <c r="J30" s="803"/>
      <c r="K30" s="805">
        <v>500</v>
      </c>
      <c r="L30" s="805"/>
      <c r="M30" s="803" t="s">
        <v>334</v>
      </c>
      <c r="N30" s="803"/>
      <c r="O30" s="806">
        <f>G30-K30</f>
        <v>500</v>
      </c>
      <c r="P30" s="806"/>
      <c r="Q30" s="807" t="s">
        <v>207</v>
      </c>
      <c r="R30" s="807"/>
      <c r="S30" s="808" t="s">
        <v>393</v>
      </c>
      <c r="T30" s="808"/>
      <c r="U30" s="808"/>
      <c r="V30" s="209"/>
    </row>
    <row r="31" spans="2:46" ht="20.100000000000001" customHeight="1" x14ac:dyDescent="0.25">
      <c r="D31" s="208"/>
      <c r="E31" s="208"/>
      <c r="F31" s="235"/>
      <c r="G31" s="235"/>
      <c r="H31" s="208"/>
      <c r="I31" s="236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9"/>
    </row>
    <row r="32" spans="2:46" ht="20.100000000000001" customHeight="1" x14ac:dyDescent="0.25">
      <c r="D32" s="208"/>
      <c r="E32" s="237" t="s">
        <v>392</v>
      </c>
      <c r="F32" s="235"/>
      <c r="G32" s="235"/>
      <c r="H32" s="235"/>
      <c r="I32" s="235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</row>
    <row r="33" spans="4:31" ht="20.100000000000001" customHeight="1" x14ac:dyDescent="0.25">
      <c r="D33" s="210"/>
      <c r="E33" s="818" t="s">
        <v>394</v>
      </c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8"/>
      <c r="T33" s="818"/>
      <c r="U33" s="818"/>
      <c r="V33" s="209"/>
      <c r="AE33" s="196"/>
    </row>
    <row r="34" spans="4:31" ht="20.100000000000001" customHeight="1" x14ac:dyDescent="0.25">
      <c r="D34" s="210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209"/>
      <c r="AE34" s="196"/>
    </row>
    <row r="35" spans="4:31" ht="20.100000000000001" customHeight="1" x14ac:dyDescent="0.25"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9"/>
      <c r="AE35" s="196"/>
    </row>
    <row r="36" spans="4:31" ht="20.100000000000001" customHeight="1" x14ac:dyDescent="0.25">
      <c r="D36" s="208"/>
      <c r="E36" s="767" t="s">
        <v>330</v>
      </c>
      <c r="F36" s="767"/>
      <c r="G36" s="767"/>
      <c r="H36" s="767" t="s">
        <v>349</v>
      </c>
      <c r="I36" s="767"/>
      <c r="J36" s="767" t="s">
        <v>348</v>
      </c>
      <c r="K36" s="767"/>
      <c r="L36" s="767"/>
      <c r="M36" s="767" t="s">
        <v>207</v>
      </c>
      <c r="N36" s="767"/>
      <c r="O36" s="767"/>
      <c r="P36" s="767"/>
      <c r="Q36" s="767" t="s">
        <v>395</v>
      </c>
      <c r="R36" s="767"/>
      <c r="S36" s="767"/>
      <c r="T36" s="767"/>
      <c r="U36" s="767"/>
      <c r="V36" s="209"/>
      <c r="AE36" s="196"/>
    </row>
    <row r="37" spans="4:31" ht="20.100000000000001" customHeight="1" x14ac:dyDescent="0.25">
      <c r="D37" s="208"/>
      <c r="E37" s="802">
        <v>44345</v>
      </c>
      <c r="F37" s="802"/>
      <c r="G37" s="802"/>
      <c r="H37" s="780">
        <v>1</v>
      </c>
      <c r="I37" s="780"/>
      <c r="J37" s="766">
        <v>500</v>
      </c>
      <c r="K37" s="766"/>
      <c r="L37" s="766"/>
      <c r="M37" s="801" t="s">
        <v>350</v>
      </c>
      <c r="N37" s="801"/>
      <c r="O37" s="801"/>
      <c r="P37" s="801"/>
      <c r="Q37" s="810" t="s">
        <v>396</v>
      </c>
      <c r="R37" s="810"/>
      <c r="S37" s="810"/>
      <c r="T37" s="810"/>
      <c r="U37" s="810"/>
      <c r="V37" s="209"/>
      <c r="AE37" s="196"/>
    </row>
    <row r="38" spans="4:31" ht="20.100000000000001" customHeight="1" x14ac:dyDescent="0.25">
      <c r="D38" s="208"/>
      <c r="E38" s="802">
        <v>44376</v>
      </c>
      <c r="F38" s="802"/>
      <c r="G38" s="802"/>
      <c r="H38" s="780">
        <v>2</v>
      </c>
      <c r="I38" s="780"/>
      <c r="J38" s="766">
        <v>500</v>
      </c>
      <c r="K38" s="766"/>
      <c r="L38" s="766"/>
      <c r="M38" s="811" t="s">
        <v>351</v>
      </c>
      <c r="N38" s="811"/>
      <c r="O38" s="811"/>
      <c r="P38" s="811"/>
      <c r="Q38" s="810"/>
      <c r="R38" s="810"/>
      <c r="S38" s="810"/>
      <c r="T38" s="810"/>
      <c r="U38" s="810"/>
      <c r="V38" s="209"/>
      <c r="AE38" s="196"/>
    </row>
    <row r="39" spans="4:31" ht="20.100000000000001" customHeight="1" x14ac:dyDescent="0.25">
      <c r="D39" s="208"/>
      <c r="E39" s="775"/>
      <c r="F39" s="775"/>
      <c r="G39" s="775"/>
      <c r="H39" s="776"/>
      <c r="I39" s="776"/>
      <c r="J39" s="777"/>
      <c r="K39" s="777"/>
      <c r="L39" s="777"/>
      <c r="M39" s="776"/>
      <c r="N39" s="776"/>
      <c r="O39" s="776"/>
      <c r="P39" s="776"/>
      <c r="Q39" s="778"/>
      <c r="R39" s="778"/>
      <c r="S39" s="778"/>
      <c r="T39" s="778"/>
      <c r="U39" s="778"/>
      <c r="V39" s="209"/>
      <c r="AE39" s="196"/>
    </row>
    <row r="41" spans="4:31" ht="20.100000000000001" customHeight="1" x14ac:dyDescent="0.25">
      <c r="D41" s="809" t="s">
        <v>332</v>
      </c>
      <c r="E41" s="809"/>
      <c r="F41" s="809"/>
      <c r="G41" s="809"/>
    </row>
    <row r="43" spans="4:31" ht="20.100000000000001" customHeight="1" x14ac:dyDescent="0.25"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9"/>
    </row>
    <row r="44" spans="4:31" ht="20.100000000000001" customHeight="1" x14ac:dyDescent="0.25">
      <c r="D44" s="208"/>
      <c r="E44" s="767" t="s">
        <v>397</v>
      </c>
      <c r="F44" s="767"/>
      <c r="G44" s="767"/>
      <c r="H44" s="782" t="s">
        <v>398</v>
      </c>
      <c r="I44" s="782"/>
      <c r="J44" s="782"/>
      <c r="K44" s="767" t="s">
        <v>399</v>
      </c>
      <c r="L44" s="767"/>
      <c r="M44" s="767"/>
      <c r="N44" s="767"/>
      <c r="O44" s="767"/>
      <c r="P44" s="767"/>
      <c r="Q44" s="767" t="s">
        <v>329</v>
      </c>
      <c r="R44" s="767"/>
      <c r="S44" s="783" t="s">
        <v>400</v>
      </c>
      <c r="T44" s="784"/>
      <c r="U44" s="784"/>
      <c r="V44" s="209"/>
    </row>
    <row r="45" spans="4:31" ht="20.100000000000001" customHeight="1" x14ac:dyDescent="0.25"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9"/>
    </row>
    <row r="46" spans="4:31" ht="20.100000000000001" customHeight="1" x14ac:dyDescent="0.25">
      <c r="D46" s="208"/>
      <c r="E46" s="803" t="s">
        <v>401</v>
      </c>
      <c r="F46" s="803"/>
      <c r="G46" s="804">
        <v>5000</v>
      </c>
      <c r="H46" s="804"/>
      <c r="I46" s="803" t="s">
        <v>402</v>
      </c>
      <c r="J46" s="803"/>
      <c r="K46" s="805">
        <v>2000</v>
      </c>
      <c r="L46" s="805"/>
      <c r="M46" s="803" t="s">
        <v>334</v>
      </c>
      <c r="N46" s="803"/>
      <c r="O46" s="806">
        <f>G46-K46</f>
        <v>3000</v>
      </c>
      <c r="P46" s="806"/>
      <c r="Q46" s="807" t="s">
        <v>207</v>
      </c>
      <c r="R46" s="807"/>
      <c r="S46" s="808" t="s">
        <v>403</v>
      </c>
      <c r="T46" s="808"/>
      <c r="U46" s="808"/>
      <c r="V46" s="209"/>
    </row>
    <row r="47" spans="4:31" ht="20.100000000000001" customHeight="1" x14ac:dyDescent="0.25">
      <c r="D47" s="208"/>
      <c r="E47" s="243" t="s">
        <v>430</v>
      </c>
      <c r="F47" s="237"/>
      <c r="G47" s="237"/>
      <c r="H47" s="243"/>
      <c r="I47" s="798">
        <v>200</v>
      </c>
      <c r="J47" s="79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9"/>
    </row>
    <row r="48" spans="4:31" ht="20.100000000000001" customHeight="1" x14ac:dyDescent="0.25">
      <c r="D48" s="208"/>
      <c r="E48" s="237" t="s">
        <v>404</v>
      </c>
      <c r="F48" s="235"/>
      <c r="G48" s="781"/>
      <c r="H48" s="781"/>
      <c r="I48" s="781"/>
      <c r="J48" s="781"/>
      <c r="K48" s="781"/>
      <c r="L48" s="781"/>
      <c r="M48" s="781"/>
      <c r="N48" s="781"/>
      <c r="O48" s="781"/>
      <c r="P48" s="781"/>
      <c r="Q48" s="781"/>
      <c r="R48" s="781"/>
      <c r="S48" s="781"/>
      <c r="T48" s="781"/>
      <c r="U48" s="781"/>
      <c r="V48" s="209"/>
    </row>
    <row r="49" spans="4:22" ht="20.100000000000001" customHeight="1" x14ac:dyDescent="0.25">
      <c r="D49" s="210"/>
      <c r="E49" s="237" t="s">
        <v>405</v>
      </c>
      <c r="F49" s="235"/>
      <c r="G49" s="781"/>
      <c r="H49" s="781"/>
      <c r="I49" s="781"/>
      <c r="J49" s="781"/>
      <c r="K49" s="781"/>
      <c r="L49" s="781"/>
      <c r="M49" s="781"/>
      <c r="N49" s="781"/>
      <c r="O49" s="781"/>
      <c r="P49" s="781"/>
      <c r="Q49" s="781"/>
      <c r="R49" s="781"/>
      <c r="S49" s="781"/>
      <c r="T49" s="781"/>
      <c r="U49" s="781"/>
      <c r="V49" s="209"/>
    </row>
    <row r="50" spans="4:22" ht="20.100000000000001" customHeight="1" x14ac:dyDescent="0.25">
      <c r="D50" s="210"/>
      <c r="E50" s="237" t="s">
        <v>406</v>
      </c>
      <c r="F50" s="235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81"/>
      <c r="R50" s="781"/>
      <c r="S50" s="781"/>
      <c r="T50" s="781"/>
      <c r="U50" s="781"/>
      <c r="V50" s="209"/>
    </row>
    <row r="51" spans="4:22" ht="20.100000000000001" customHeight="1" x14ac:dyDescent="0.25"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9"/>
    </row>
    <row r="52" spans="4:22" ht="20.100000000000001" customHeight="1" x14ac:dyDescent="0.25">
      <c r="D52" s="208"/>
      <c r="E52" s="767" t="s">
        <v>367</v>
      </c>
      <c r="F52" s="767"/>
      <c r="G52" s="767" t="s">
        <v>369</v>
      </c>
      <c r="H52" s="767"/>
      <c r="I52" s="767"/>
      <c r="J52" s="238" t="s">
        <v>407</v>
      </c>
      <c r="K52" s="238"/>
      <c r="L52" s="238"/>
      <c r="M52" s="238"/>
      <c r="N52" s="785" t="s">
        <v>372</v>
      </c>
      <c r="O52" s="785"/>
      <c r="P52" s="767" t="s">
        <v>373</v>
      </c>
      <c r="Q52" s="767"/>
      <c r="R52" s="767" t="s">
        <v>374</v>
      </c>
      <c r="S52" s="767"/>
      <c r="T52" s="767" t="s">
        <v>375</v>
      </c>
      <c r="U52" s="767"/>
      <c r="V52" s="209"/>
    </row>
    <row r="53" spans="4:22" ht="20.100000000000001" customHeight="1" x14ac:dyDescent="0.25">
      <c r="D53" s="208"/>
      <c r="E53" s="802">
        <v>44345</v>
      </c>
      <c r="F53" s="802"/>
      <c r="G53" s="780" t="s">
        <v>347</v>
      </c>
      <c r="H53" s="780"/>
      <c r="I53" s="780"/>
      <c r="J53" s="800" t="s">
        <v>408</v>
      </c>
      <c r="K53" s="800"/>
      <c r="L53" s="800"/>
      <c r="M53" s="800"/>
      <c r="N53" s="766">
        <v>2000</v>
      </c>
      <c r="O53" s="766"/>
      <c r="P53" s="766">
        <v>1000</v>
      </c>
      <c r="Q53" s="766"/>
      <c r="R53" s="799">
        <f>N53-P53</f>
        <v>1000</v>
      </c>
      <c r="S53" s="799"/>
      <c r="T53" s="749" t="s">
        <v>409</v>
      </c>
      <c r="U53" s="749"/>
      <c r="V53" s="209"/>
    </row>
    <row r="54" spans="4:22" ht="20.100000000000001" customHeight="1" x14ac:dyDescent="0.25">
      <c r="D54" s="208"/>
      <c r="E54" s="802">
        <v>44234</v>
      </c>
      <c r="F54" s="802"/>
      <c r="G54" s="780" t="s">
        <v>433</v>
      </c>
      <c r="H54" s="780"/>
      <c r="I54" s="780"/>
      <c r="J54" s="800" t="s">
        <v>407</v>
      </c>
      <c r="K54" s="800"/>
      <c r="L54" s="800"/>
      <c r="M54" s="800"/>
      <c r="N54" s="766">
        <v>200</v>
      </c>
      <c r="O54" s="766"/>
      <c r="P54" s="766">
        <v>0</v>
      </c>
      <c r="Q54" s="766"/>
      <c r="R54" s="766">
        <f>N54-P54</f>
        <v>200</v>
      </c>
      <c r="S54" s="766"/>
      <c r="T54" s="801" t="s">
        <v>389</v>
      </c>
      <c r="U54" s="801"/>
      <c r="V54" s="209"/>
    </row>
    <row r="55" spans="4:22" ht="20.100000000000001" customHeight="1" x14ac:dyDescent="0.25">
      <c r="D55" s="208"/>
      <c r="E55" s="775"/>
      <c r="F55" s="775"/>
      <c r="G55" s="775"/>
      <c r="H55" s="776"/>
      <c r="I55" s="776"/>
      <c r="J55" s="777"/>
      <c r="K55" s="777"/>
      <c r="L55" s="777"/>
      <c r="M55" s="776"/>
      <c r="N55" s="776"/>
      <c r="O55" s="776"/>
      <c r="P55" s="776"/>
      <c r="Q55" s="778"/>
      <c r="R55" s="778"/>
      <c r="S55" s="778"/>
      <c r="T55" s="778"/>
      <c r="U55" s="778"/>
      <c r="V55" s="209"/>
    </row>
    <row r="57" spans="4:22" ht="20.100000000000001" customHeight="1" x14ac:dyDescent="0.25">
      <c r="D57" s="704" t="s">
        <v>434</v>
      </c>
      <c r="E57" s="704"/>
      <c r="F57" s="704"/>
      <c r="G57" s="704"/>
    </row>
    <row r="59" spans="4:22" ht="20.100000000000001" customHeight="1" x14ac:dyDescent="0.25"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9"/>
    </row>
    <row r="60" spans="4:22" ht="20.100000000000001" customHeight="1" x14ac:dyDescent="0.25">
      <c r="D60" s="208"/>
      <c r="E60" s="767" t="s">
        <v>435</v>
      </c>
      <c r="F60" s="767"/>
      <c r="G60" s="767"/>
      <c r="H60" s="782" t="s">
        <v>436</v>
      </c>
      <c r="I60" s="782"/>
      <c r="J60" s="782"/>
      <c r="K60" s="767" t="s">
        <v>437</v>
      </c>
      <c r="L60" s="767"/>
      <c r="M60" s="767"/>
      <c r="N60" s="767"/>
      <c r="O60" s="767"/>
      <c r="P60" s="767"/>
      <c r="Q60" s="767" t="s">
        <v>329</v>
      </c>
      <c r="R60" s="767"/>
      <c r="S60" s="783" t="s">
        <v>400</v>
      </c>
      <c r="T60" s="784"/>
      <c r="U60" s="784"/>
      <c r="V60" s="209"/>
    </row>
    <row r="61" spans="4:22" ht="20.100000000000001" customHeight="1" x14ac:dyDescent="0.25"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9"/>
    </row>
    <row r="62" spans="4:22" ht="20.100000000000001" customHeight="1" x14ac:dyDescent="0.25">
      <c r="D62" s="208"/>
      <c r="E62" s="237" t="s">
        <v>366</v>
      </c>
      <c r="F62" s="208"/>
      <c r="G62" s="781"/>
      <c r="H62" s="781"/>
      <c r="I62" s="781"/>
      <c r="J62" s="781"/>
      <c r="K62" s="781"/>
      <c r="L62" s="781"/>
      <c r="M62" s="781"/>
      <c r="N62" s="781"/>
      <c r="O62" s="781"/>
      <c r="P62" s="781"/>
      <c r="Q62" s="781"/>
      <c r="R62" s="781"/>
      <c r="S62" s="781"/>
      <c r="T62" s="781"/>
      <c r="U62" s="781"/>
      <c r="V62" s="209"/>
    </row>
    <row r="63" spans="4:22" ht="20.100000000000001" customHeight="1" x14ac:dyDescent="0.25">
      <c r="D63" s="208"/>
      <c r="E63" s="243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9"/>
    </row>
    <row r="64" spans="4:22" ht="20.100000000000001" customHeight="1" x14ac:dyDescent="0.25">
      <c r="D64" s="208"/>
      <c r="E64" s="767" t="s">
        <v>440</v>
      </c>
      <c r="F64" s="767"/>
      <c r="G64" s="785" t="s">
        <v>439</v>
      </c>
      <c r="H64" s="785"/>
      <c r="I64" s="785"/>
      <c r="J64" s="785"/>
      <c r="K64" s="785"/>
      <c r="L64" s="785"/>
      <c r="M64" s="785"/>
      <c r="N64" s="785"/>
      <c r="O64" s="785"/>
      <c r="P64" s="785"/>
      <c r="Q64" s="785"/>
      <c r="R64" s="767" t="s">
        <v>441</v>
      </c>
      <c r="S64" s="767"/>
      <c r="T64" s="767" t="s">
        <v>442</v>
      </c>
      <c r="U64" s="767"/>
      <c r="V64" s="209"/>
    </row>
    <row r="65" spans="2:28" ht="20.100000000000001" customHeight="1" x14ac:dyDescent="0.25">
      <c r="D65" s="210"/>
      <c r="E65" s="786" t="s">
        <v>443</v>
      </c>
      <c r="F65" s="786"/>
      <c r="G65" s="786"/>
      <c r="H65" s="787" t="s">
        <v>444</v>
      </c>
      <c r="I65" s="788"/>
      <c r="J65" s="788"/>
      <c r="K65" s="788"/>
      <c r="L65" s="788"/>
      <c r="M65" s="788"/>
      <c r="N65" s="788"/>
      <c r="O65" s="788"/>
      <c r="P65" s="788"/>
      <c r="Q65" s="789"/>
      <c r="R65" s="766">
        <v>500</v>
      </c>
      <c r="S65" s="766"/>
      <c r="T65" s="766"/>
      <c r="U65" s="766"/>
      <c r="V65" s="209"/>
    </row>
    <row r="66" spans="2:28" ht="20.100000000000001" customHeight="1" x14ac:dyDescent="0.25">
      <c r="D66" s="210"/>
      <c r="E66" s="786" t="s">
        <v>445</v>
      </c>
      <c r="F66" s="786"/>
      <c r="G66" s="786"/>
      <c r="H66" s="787" t="s">
        <v>446</v>
      </c>
      <c r="I66" s="788"/>
      <c r="J66" s="788"/>
      <c r="K66" s="788"/>
      <c r="L66" s="788"/>
      <c r="M66" s="788"/>
      <c r="N66" s="788"/>
      <c r="O66" s="788"/>
      <c r="P66" s="788"/>
      <c r="Q66" s="789"/>
      <c r="R66" s="766"/>
      <c r="S66" s="766"/>
      <c r="T66" s="766">
        <v>500</v>
      </c>
      <c r="U66" s="766"/>
      <c r="V66" s="209"/>
    </row>
    <row r="67" spans="2:28" ht="20.100000000000001" customHeight="1" x14ac:dyDescent="0.25">
      <c r="D67" s="208"/>
      <c r="E67" s="745"/>
      <c r="F67" s="745"/>
      <c r="G67" s="745"/>
      <c r="H67" s="746"/>
      <c r="I67" s="747"/>
      <c r="J67" s="747"/>
      <c r="K67" s="747"/>
      <c r="L67" s="747"/>
      <c r="M67" s="747"/>
      <c r="N67" s="747"/>
      <c r="O67" s="747"/>
      <c r="P67" s="747"/>
      <c r="Q67" s="748"/>
      <c r="R67" s="749"/>
      <c r="S67" s="749"/>
      <c r="T67" s="749"/>
      <c r="U67" s="749"/>
      <c r="V67" s="209"/>
    </row>
    <row r="68" spans="2:28" ht="20.100000000000001" customHeight="1" x14ac:dyDescent="0.25">
      <c r="D68" s="208"/>
      <c r="E68" s="745"/>
      <c r="F68" s="745"/>
      <c r="G68" s="745"/>
      <c r="H68" s="746"/>
      <c r="I68" s="747"/>
      <c r="J68" s="747"/>
      <c r="K68" s="747"/>
      <c r="L68" s="747"/>
      <c r="M68" s="747"/>
      <c r="N68" s="747"/>
      <c r="O68" s="747"/>
      <c r="P68" s="747"/>
      <c r="Q68" s="748"/>
      <c r="R68" s="749"/>
      <c r="S68" s="749"/>
      <c r="T68" s="749"/>
      <c r="U68" s="749"/>
      <c r="V68" s="209"/>
    </row>
    <row r="69" spans="2:28" ht="20.100000000000001" customHeight="1" x14ac:dyDescent="0.25">
      <c r="D69" s="208"/>
      <c r="E69" s="745"/>
      <c r="F69" s="745"/>
      <c r="G69" s="745"/>
      <c r="H69" s="746"/>
      <c r="I69" s="747"/>
      <c r="J69" s="747"/>
      <c r="K69" s="747"/>
      <c r="L69" s="747"/>
      <c r="M69" s="747"/>
      <c r="N69" s="747"/>
      <c r="O69" s="747"/>
      <c r="P69" s="747"/>
      <c r="Q69" s="748"/>
      <c r="R69" s="749"/>
      <c r="S69" s="749"/>
      <c r="T69" s="749"/>
      <c r="U69" s="749"/>
      <c r="V69" s="209"/>
    </row>
    <row r="70" spans="2:28" ht="20.100000000000001" customHeight="1" x14ac:dyDescent="0.25">
      <c r="D70" s="208"/>
      <c r="E70" s="771" t="s">
        <v>447</v>
      </c>
      <c r="F70" s="772"/>
      <c r="G70" s="772"/>
      <c r="H70" s="772"/>
      <c r="I70" s="772"/>
      <c r="J70" s="772"/>
      <c r="K70" s="772"/>
      <c r="L70" s="772"/>
      <c r="M70" s="772"/>
      <c r="N70" s="772"/>
      <c r="O70" s="772"/>
      <c r="P70" s="772"/>
      <c r="Q70" s="773"/>
      <c r="R70" s="779">
        <f>SUM(R65:S69)</f>
        <v>500</v>
      </c>
      <c r="S70" s="780"/>
      <c r="T70" s="779">
        <f>SUM(T65:U69)</f>
        <v>500</v>
      </c>
      <c r="U70" s="780"/>
      <c r="V70" s="209"/>
    </row>
    <row r="71" spans="2:28" ht="20.100000000000001" customHeight="1" x14ac:dyDescent="0.25">
      <c r="D71" s="208"/>
      <c r="E71" s="775"/>
      <c r="F71" s="775"/>
      <c r="G71" s="775"/>
      <c r="H71" s="776"/>
      <c r="I71" s="776"/>
      <c r="J71" s="777"/>
      <c r="K71" s="777"/>
      <c r="L71" s="777"/>
      <c r="M71" s="776"/>
      <c r="N71" s="776"/>
      <c r="O71" s="776"/>
      <c r="P71" s="776"/>
      <c r="Q71" s="778"/>
      <c r="R71" s="778"/>
      <c r="S71" s="778"/>
      <c r="T71" s="778"/>
      <c r="U71" s="778"/>
      <c r="V71" s="209"/>
    </row>
    <row r="73" spans="2:28" ht="20.100000000000001" customHeight="1" x14ac:dyDescent="0.25">
      <c r="B73" s="198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200"/>
    </row>
    <row r="74" spans="2:28" ht="20.100000000000001" customHeight="1" x14ac:dyDescent="0.25">
      <c r="B74" s="201"/>
      <c r="C74" s="774" t="s">
        <v>466</v>
      </c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774"/>
      <c r="O74" s="774"/>
      <c r="P74" s="774"/>
      <c r="Q74" s="774"/>
      <c r="R74" s="774"/>
      <c r="S74" s="774"/>
      <c r="T74" s="774"/>
      <c r="U74" s="774"/>
      <c r="V74" s="774"/>
      <c r="W74" s="774"/>
      <c r="X74" s="774"/>
      <c r="Y74" s="774"/>
      <c r="Z74" s="774"/>
      <c r="AA74" s="774"/>
      <c r="AB74" s="202"/>
    </row>
    <row r="75" spans="2:28" ht="20.100000000000001" customHeight="1" x14ac:dyDescent="0.25">
      <c r="B75" s="201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02"/>
    </row>
    <row r="76" spans="2:28" ht="6.75" customHeight="1" x14ac:dyDescent="0.25"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200"/>
    </row>
    <row r="77" spans="2:28" ht="20.100000000000001" customHeight="1" x14ac:dyDescent="0.25">
      <c r="B77" s="201"/>
      <c r="C77" s="231" t="s">
        <v>364</v>
      </c>
      <c r="D77" s="232"/>
      <c r="E77" s="232"/>
      <c r="F77" s="753" t="s">
        <v>390</v>
      </c>
      <c r="G77" s="753"/>
      <c r="H77" s="753"/>
      <c r="I77" s="753"/>
      <c r="J77" s="753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203"/>
      <c r="Y77" s="734" t="s">
        <v>377</v>
      </c>
      <c r="Z77" s="734"/>
      <c r="AA77" s="734"/>
      <c r="AB77" s="202"/>
    </row>
    <row r="78" spans="2:28" ht="20.100000000000001" customHeight="1" x14ac:dyDescent="0.25">
      <c r="B78" s="201"/>
      <c r="C78" s="231" t="s">
        <v>332</v>
      </c>
      <c r="D78" s="232"/>
      <c r="E78" s="232"/>
      <c r="F78" s="753"/>
      <c r="G78" s="753"/>
      <c r="H78" s="753"/>
      <c r="I78" s="753"/>
      <c r="J78" s="753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754" t="s">
        <v>337</v>
      </c>
      <c r="X78" s="755"/>
      <c r="Y78" s="795">
        <v>44348</v>
      </c>
      <c r="Z78" s="796"/>
      <c r="AA78" s="797"/>
      <c r="AB78" s="202"/>
    </row>
    <row r="79" spans="2:28" ht="20.100000000000001" customHeight="1" x14ac:dyDescent="0.25">
      <c r="B79" s="201"/>
      <c r="C79" s="231" t="s">
        <v>207</v>
      </c>
      <c r="D79" s="232"/>
      <c r="E79" s="232"/>
      <c r="F79" s="753"/>
      <c r="G79" s="753"/>
      <c r="H79" s="753"/>
      <c r="I79" s="753"/>
      <c r="J79" s="753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754" t="s">
        <v>338</v>
      </c>
      <c r="X79" s="755"/>
      <c r="Y79" s="795">
        <v>44377</v>
      </c>
      <c r="Z79" s="796"/>
      <c r="AA79" s="797"/>
      <c r="AB79" s="202"/>
    </row>
    <row r="80" spans="2:28" ht="6" customHeight="1" x14ac:dyDescent="0.25">
      <c r="B80" s="204"/>
      <c r="C80" s="205"/>
      <c r="D80" s="205"/>
      <c r="E80" s="205"/>
      <c r="F80" s="224"/>
      <c r="G80" s="224"/>
      <c r="H80" s="224"/>
      <c r="I80" s="224"/>
      <c r="J80" s="224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26"/>
      <c r="X80" s="226"/>
      <c r="Y80" s="224"/>
      <c r="Z80" s="224"/>
      <c r="AA80" s="224"/>
      <c r="AB80" s="206"/>
    </row>
    <row r="81" spans="2:28" ht="7.5" customHeight="1" x14ac:dyDescent="0.25">
      <c r="B81" s="201"/>
      <c r="C81" s="196"/>
      <c r="D81" s="196"/>
      <c r="E81" s="196"/>
      <c r="F81" s="196"/>
      <c r="G81" s="196"/>
      <c r="H81" s="196"/>
      <c r="I81" s="193"/>
      <c r="J81" s="193"/>
      <c r="K81" s="193"/>
      <c r="L81" s="193"/>
      <c r="M81" s="193"/>
      <c r="N81" s="196"/>
      <c r="O81" s="196"/>
      <c r="P81" s="196"/>
      <c r="Q81" s="196"/>
      <c r="R81" s="196"/>
      <c r="S81" s="196"/>
      <c r="T81" s="196"/>
      <c r="U81" s="196"/>
      <c r="V81" s="196"/>
      <c r="W81" s="193"/>
      <c r="X81" s="193"/>
      <c r="Y81" s="193"/>
      <c r="Z81" s="196"/>
      <c r="AA81" s="196"/>
      <c r="AB81" s="202"/>
    </row>
    <row r="82" spans="2:28" ht="20.100000000000001" customHeight="1" x14ac:dyDescent="0.25">
      <c r="B82" s="201"/>
      <c r="C82" s="233" t="s">
        <v>341</v>
      </c>
      <c r="D82" s="196"/>
      <c r="E82" s="196"/>
      <c r="F82" s="743">
        <v>10</v>
      </c>
      <c r="G82" s="744"/>
      <c r="H82" s="225"/>
      <c r="I82" s="193"/>
      <c r="J82" s="193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754" t="s">
        <v>340</v>
      </c>
      <c r="X82" s="755"/>
      <c r="Y82" s="739"/>
      <c r="Z82" s="740"/>
      <c r="AA82" s="741"/>
      <c r="AB82" s="202"/>
    </row>
    <row r="83" spans="2:28" ht="4.5" customHeight="1" x14ac:dyDescent="0.25">
      <c r="B83" s="201"/>
      <c r="C83" s="196"/>
      <c r="D83" s="196"/>
      <c r="E83" s="196"/>
      <c r="F83" s="196"/>
      <c r="G83" s="196"/>
      <c r="H83" s="196"/>
      <c r="I83" s="193"/>
      <c r="J83" s="193"/>
      <c r="K83" s="193"/>
      <c r="L83" s="193"/>
      <c r="M83" s="193"/>
      <c r="N83" s="196"/>
      <c r="O83" s="196"/>
      <c r="P83" s="196"/>
      <c r="Q83" s="196"/>
      <c r="R83" s="196"/>
      <c r="S83" s="196"/>
      <c r="T83" s="196"/>
      <c r="U83" s="196"/>
      <c r="V83" s="196"/>
      <c r="W83" s="193"/>
      <c r="X83" s="193"/>
      <c r="Y83" s="193"/>
      <c r="Z83" s="196"/>
      <c r="AA83" s="196"/>
      <c r="AB83" s="202"/>
    </row>
    <row r="84" spans="2:28" ht="20.100000000000001" customHeight="1" x14ac:dyDescent="0.25">
      <c r="B84" s="201"/>
      <c r="C84" s="768" t="s">
        <v>371</v>
      </c>
      <c r="D84" s="769"/>
      <c r="E84" s="769"/>
      <c r="F84" s="769"/>
      <c r="G84" s="769"/>
      <c r="H84" s="769"/>
      <c r="I84" s="769"/>
      <c r="J84" s="769"/>
      <c r="K84" s="770"/>
      <c r="L84" s="769" t="s">
        <v>367</v>
      </c>
      <c r="M84" s="769"/>
      <c r="N84" s="770"/>
      <c r="O84" s="768" t="s">
        <v>451</v>
      </c>
      <c r="P84" s="770"/>
      <c r="Q84" s="768" t="s">
        <v>450</v>
      </c>
      <c r="R84" s="769"/>
      <c r="S84" s="770"/>
      <c r="T84" s="794" t="s">
        <v>449</v>
      </c>
      <c r="U84" s="794"/>
      <c r="V84" s="794" t="s">
        <v>441</v>
      </c>
      <c r="W84" s="794"/>
      <c r="X84" s="794" t="s">
        <v>442</v>
      </c>
      <c r="Y84" s="794"/>
      <c r="Z84" s="794" t="s">
        <v>374</v>
      </c>
      <c r="AA84" s="794"/>
      <c r="AB84" s="202"/>
    </row>
    <row r="85" spans="2:28" ht="20.100000000000001" customHeight="1" x14ac:dyDescent="0.25">
      <c r="B85" s="201"/>
      <c r="C85" s="759" t="s">
        <v>464</v>
      </c>
      <c r="D85" s="760"/>
      <c r="E85" s="760"/>
      <c r="F85" s="760"/>
      <c r="G85" s="760"/>
      <c r="H85" s="760"/>
      <c r="I85" s="760"/>
      <c r="J85" s="760"/>
      <c r="K85" s="761"/>
      <c r="L85" s="762">
        <v>44376</v>
      </c>
      <c r="M85" s="763"/>
      <c r="N85" s="764"/>
      <c r="O85" s="765" t="s">
        <v>362</v>
      </c>
      <c r="P85" s="765"/>
      <c r="Q85" s="756" t="s">
        <v>452</v>
      </c>
      <c r="R85" s="756"/>
      <c r="S85" s="756"/>
      <c r="T85" s="752">
        <v>1120</v>
      </c>
      <c r="U85" s="752"/>
      <c r="V85" s="752">
        <v>1120</v>
      </c>
      <c r="W85" s="752"/>
      <c r="X85" s="752">
        <v>0</v>
      </c>
      <c r="Y85" s="752"/>
      <c r="Z85" s="790">
        <v>0</v>
      </c>
      <c r="AA85" s="790"/>
      <c r="AB85" s="202"/>
    </row>
    <row r="86" spans="2:28" ht="20.100000000000001" customHeight="1" x14ac:dyDescent="0.25">
      <c r="B86" s="201"/>
      <c r="C86" s="759" t="s">
        <v>455</v>
      </c>
      <c r="D86" s="760"/>
      <c r="E86" s="760"/>
      <c r="F86" s="760"/>
      <c r="G86" s="760"/>
      <c r="H86" s="760"/>
      <c r="I86" s="760"/>
      <c r="J86" s="760"/>
      <c r="K86" s="761"/>
      <c r="L86" s="762">
        <v>44376</v>
      </c>
      <c r="M86" s="763"/>
      <c r="N86" s="764"/>
      <c r="O86" s="765" t="s">
        <v>453</v>
      </c>
      <c r="P86" s="765"/>
      <c r="Q86" s="756" t="s">
        <v>460</v>
      </c>
      <c r="R86" s="756"/>
      <c r="S86" s="756"/>
      <c r="T86" s="752">
        <f>120*0.7</f>
        <v>84</v>
      </c>
      <c r="U86" s="752"/>
      <c r="V86" s="752">
        <v>0</v>
      </c>
      <c r="W86" s="752"/>
      <c r="X86" s="752">
        <f>T86-V86</f>
        <v>84</v>
      </c>
      <c r="Y86" s="752"/>
      <c r="Z86" s="790">
        <v>0</v>
      </c>
      <c r="AA86" s="790"/>
      <c r="AB86" s="202"/>
    </row>
    <row r="87" spans="2:28" ht="20.100000000000001" customHeight="1" x14ac:dyDescent="0.25">
      <c r="B87" s="201"/>
      <c r="C87" s="759" t="s">
        <v>456</v>
      </c>
      <c r="D87" s="760"/>
      <c r="E87" s="760"/>
      <c r="F87" s="760"/>
      <c r="G87" s="760"/>
      <c r="H87" s="760"/>
      <c r="I87" s="760"/>
      <c r="J87" s="760"/>
      <c r="K87" s="761"/>
      <c r="L87" s="762">
        <v>44376</v>
      </c>
      <c r="M87" s="763"/>
      <c r="N87" s="764"/>
      <c r="O87" s="765" t="s">
        <v>454</v>
      </c>
      <c r="P87" s="765"/>
      <c r="Q87" s="756" t="s">
        <v>461</v>
      </c>
      <c r="R87" s="756"/>
      <c r="S87" s="756"/>
      <c r="T87" s="752">
        <f>T85-T86</f>
        <v>1036</v>
      </c>
      <c r="U87" s="752"/>
      <c r="V87" s="752">
        <v>0</v>
      </c>
      <c r="W87" s="752"/>
      <c r="X87" s="752">
        <f>T87-V87</f>
        <v>1036</v>
      </c>
      <c r="Y87" s="752"/>
      <c r="Z87" s="790">
        <v>0</v>
      </c>
      <c r="AA87" s="790"/>
      <c r="AB87" s="202"/>
    </row>
    <row r="88" spans="2:28" ht="20.100000000000001" customHeight="1" x14ac:dyDescent="0.25">
      <c r="B88" s="201"/>
      <c r="C88" s="759" t="s">
        <v>465</v>
      </c>
      <c r="D88" s="760"/>
      <c r="E88" s="760"/>
      <c r="F88" s="760"/>
      <c r="G88" s="760"/>
      <c r="H88" s="760"/>
      <c r="I88" s="760"/>
      <c r="J88" s="760"/>
      <c r="K88" s="761"/>
      <c r="L88" s="762">
        <v>44436</v>
      </c>
      <c r="M88" s="763"/>
      <c r="N88" s="764"/>
      <c r="O88" s="765" t="s">
        <v>362</v>
      </c>
      <c r="P88" s="765"/>
      <c r="Q88" s="756" t="s">
        <v>457</v>
      </c>
      <c r="R88" s="756"/>
      <c r="S88" s="756"/>
      <c r="T88" s="750">
        <v>112</v>
      </c>
      <c r="U88" s="751"/>
      <c r="V88" s="793">
        <v>112</v>
      </c>
      <c r="W88" s="793"/>
      <c r="X88" s="750">
        <v>0</v>
      </c>
      <c r="Y88" s="751"/>
      <c r="Z88" s="751">
        <v>0</v>
      </c>
      <c r="AA88" s="751"/>
      <c r="AB88" s="202"/>
    </row>
    <row r="89" spans="2:28" ht="20.100000000000001" customHeight="1" x14ac:dyDescent="0.25">
      <c r="B89" s="201"/>
      <c r="C89" s="759" t="s">
        <v>458</v>
      </c>
      <c r="D89" s="760"/>
      <c r="E89" s="760"/>
      <c r="F89" s="760"/>
      <c r="G89" s="760"/>
      <c r="H89" s="760"/>
      <c r="I89" s="760"/>
      <c r="J89" s="760"/>
      <c r="K89" s="761"/>
      <c r="L89" s="762">
        <v>44436</v>
      </c>
      <c r="M89" s="763"/>
      <c r="N89" s="764"/>
      <c r="O89" s="757" t="s">
        <v>453</v>
      </c>
      <c r="P89" s="758"/>
      <c r="Q89" s="756" t="s">
        <v>462</v>
      </c>
      <c r="R89" s="756"/>
      <c r="S89" s="756"/>
      <c r="T89" s="750">
        <f>12*0.7</f>
        <v>8.3999999999999986</v>
      </c>
      <c r="U89" s="751"/>
      <c r="V89" s="751">
        <v>0</v>
      </c>
      <c r="W89" s="751"/>
      <c r="X89" s="750">
        <f>T89-V89</f>
        <v>8.3999999999999986</v>
      </c>
      <c r="Y89" s="751"/>
      <c r="Z89" s="751">
        <v>0</v>
      </c>
      <c r="AA89" s="751"/>
      <c r="AB89" s="202"/>
    </row>
    <row r="90" spans="2:28" ht="20.100000000000001" customHeight="1" x14ac:dyDescent="0.25">
      <c r="B90" s="201"/>
      <c r="C90" s="759" t="s">
        <v>459</v>
      </c>
      <c r="D90" s="760"/>
      <c r="E90" s="760"/>
      <c r="F90" s="760"/>
      <c r="G90" s="760"/>
      <c r="H90" s="760"/>
      <c r="I90" s="760"/>
      <c r="J90" s="760"/>
      <c r="K90" s="761"/>
      <c r="L90" s="762">
        <v>44436</v>
      </c>
      <c r="M90" s="763"/>
      <c r="N90" s="764"/>
      <c r="O90" s="765" t="s">
        <v>454</v>
      </c>
      <c r="P90" s="765"/>
      <c r="Q90" s="756" t="s">
        <v>463</v>
      </c>
      <c r="R90" s="756"/>
      <c r="S90" s="756"/>
      <c r="T90" s="750">
        <f>T88-T89</f>
        <v>103.6</v>
      </c>
      <c r="U90" s="751"/>
      <c r="V90" s="751">
        <v>0</v>
      </c>
      <c r="W90" s="751"/>
      <c r="X90" s="750">
        <f>T90-V90</f>
        <v>103.6</v>
      </c>
      <c r="Y90" s="751"/>
      <c r="Z90" s="751">
        <v>0</v>
      </c>
      <c r="AA90" s="751"/>
      <c r="AB90" s="202"/>
    </row>
    <row r="91" spans="2:28" ht="20.100000000000001" customHeight="1" x14ac:dyDescent="0.25">
      <c r="B91" s="201"/>
      <c r="C91" s="245"/>
      <c r="D91" s="246"/>
      <c r="E91" s="246"/>
      <c r="F91" s="246"/>
      <c r="G91" s="246"/>
      <c r="H91" s="246"/>
      <c r="I91" s="246"/>
      <c r="J91" s="246"/>
      <c r="K91" s="246"/>
      <c r="L91" s="247"/>
      <c r="M91" s="247"/>
      <c r="N91" s="247"/>
      <c r="O91" s="245"/>
      <c r="P91" s="245"/>
      <c r="Q91" s="248"/>
      <c r="R91" s="248"/>
      <c r="S91" s="248"/>
      <c r="T91" s="249"/>
      <c r="U91" s="250"/>
      <c r="V91" s="250"/>
      <c r="W91" s="250"/>
      <c r="X91" s="249"/>
      <c r="Y91" s="250"/>
      <c r="Z91" s="250"/>
      <c r="AA91" s="250"/>
      <c r="AB91" s="202"/>
    </row>
    <row r="92" spans="2:28" ht="20.100000000000001" customHeight="1" x14ac:dyDescent="0.25">
      <c r="B92" s="201"/>
      <c r="C92" s="726" t="s">
        <v>345</v>
      </c>
      <c r="D92" s="726"/>
      <c r="E92" s="726"/>
      <c r="F92" s="791" t="s">
        <v>378</v>
      </c>
      <c r="G92" s="791"/>
      <c r="H92" s="791"/>
      <c r="I92" s="792" t="s">
        <v>379</v>
      </c>
      <c r="J92" s="792"/>
      <c r="K92" s="792"/>
      <c r="L92" s="727" t="s">
        <v>346</v>
      </c>
      <c r="M92" s="727"/>
      <c r="N92" s="727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742" t="s">
        <v>448</v>
      </c>
      <c r="AA92" s="742"/>
      <c r="AB92" s="202"/>
    </row>
    <row r="93" spans="2:28" ht="20.100000000000001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6"/>
    </row>
  </sheetData>
  <mergeCells count="263">
    <mergeCell ref="C3:AA3"/>
    <mergeCell ref="D25:G25"/>
    <mergeCell ref="F6:J6"/>
    <mergeCell ref="Y6:AA6"/>
    <mergeCell ref="F11:G11"/>
    <mergeCell ref="W11:X11"/>
    <mergeCell ref="Y11:AA11"/>
    <mergeCell ref="D13:E13"/>
    <mergeCell ref="I13:K13"/>
    <mergeCell ref="R13:S13"/>
    <mergeCell ref="T13:U13"/>
    <mergeCell ref="V13:W13"/>
    <mergeCell ref="F7:J7"/>
    <mergeCell ref="Y7:AA7"/>
    <mergeCell ref="F8:J8"/>
    <mergeCell ref="Y8:AA8"/>
    <mergeCell ref="W7:X7"/>
    <mergeCell ref="W8:X8"/>
    <mergeCell ref="X14:Y14"/>
    <mergeCell ref="Z14:AA14"/>
    <mergeCell ref="V17:W17"/>
    <mergeCell ref="F13:H13"/>
    <mergeCell ref="F14:H14"/>
    <mergeCell ref="L13:Q13"/>
    <mergeCell ref="X16:Y16"/>
    <mergeCell ref="Z16:AA16"/>
    <mergeCell ref="V16:W16"/>
    <mergeCell ref="V18:W18"/>
    <mergeCell ref="X18:Y18"/>
    <mergeCell ref="Z18:AA18"/>
    <mergeCell ref="Z20:AA20"/>
    <mergeCell ref="X17:Y17"/>
    <mergeCell ref="Z17:AA17"/>
    <mergeCell ref="X13:Y13"/>
    <mergeCell ref="Z13:AA13"/>
    <mergeCell ref="D14:E14"/>
    <mergeCell ref="I14:K14"/>
    <mergeCell ref="R14:S14"/>
    <mergeCell ref="T14:U14"/>
    <mergeCell ref="V14:W14"/>
    <mergeCell ref="X15:Y15"/>
    <mergeCell ref="Z15:AA15"/>
    <mergeCell ref="V15:W15"/>
    <mergeCell ref="D15:E15"/>
    <mergeCell ref="I15:K15"/>
    <mergeCell ref="R15:S15"/>
    <mergeCell ref="T15:U15"/>
    <mergeCell ref="L14:Q14"/>
    <mergeCell ref="R16:S16"/>
    <mergeCell ref="T16:U16"/>
    <mergeCell ref="R18:S18"/>
    <mergeCell ref="T18:U18"/>
    <mergeCell ref="R17:S17"/>
    <mergeCell ref="T17:U17"/>
    <mergeCell ref="F15:H15"/>
    <mergeCell ref="O17:Q17"/>
    <mergeCell ref="O18:Q18"/>
    <mergeCell ref="L15:Q15"/>
    <mergeCell ref="E36:G36"/>
    <mergeCell ref="H36:I36"/>
    <mergeCell ref="J36:L36"/>
    <mergeCell ref="M36:P36"/>
    <mergeCell ref="Q36:U36"/>
    <mergeCell ref="E28:G28"/>
    <mergeCell ref="Q28:R28"/>
    <mergeCell ref="O30:P30"/>
    <mergeCell ref="M30:N30"/>
    <mergeCell ref="E30:F30"/>
    <mergeCell ref="S28:U28"/>
    <mergeCell ref="Q30:R30"/>
    <mergeCell ref="S30:U30"/>
    <mergeCell ref="E33:U34"/>
    <mergeCell ref="G30:H30"/>
    <mergeCell ref="I30:J30"/>
    <mergeCell ref="K30:L30"/>
    <mergeCell ref="K28:P28"/>
    <mergeCell ref="H28:J28"/>
    <mergeCell ref="D16:E16"/>
    <mergeCell ref="I16:K16"/>
    <mergeCell ref="C20:E20"/>
    <mergeCell ref="I20:K20"/>
    <mergeCell ref="F20:H20"/>
    <mergeCell ref="L20:N20"/>
    <mergeCell ref="D18:E18"/>
    <mergeCell ref="I18:K18"/>
    <mergeCell ref="L18:N18"/>
    <mergeCell ref="D17:E17"/>
    <mergeCell ref="I17:K17"/>
    <mergeCell ref="L17:N17"/>
    <mergeCell ref="F16:H16"/>
    <mergeCell ref="F17:H17"/>
    <mergeCell ref="F18:H18"/>
    <mergeCell ref="L16:Q16"/>
    <mergeCell ref="D41:G41"/>
    <mergeCell ref="E44:G44"/>
    <mergeCell ref="H44:J44"/>
    <mergeCell ref="K44:P44"/>
    <mergeCell ref="Q37:U37"/>
    <mergeCell ref="Q38:U38"/>
    <mergeCell ref="Q39:U39"/>
    <mergeCell ref="E39:G39"/>
    <mergeCell ref="H39:I39"/>
    <mergeCell ref="J39:L39"/>
    <mergeCell ref="M39:P39"/>
    <mergeCell ref="E38:G38"/>
    <mergeCell ref="H38:I38"/>
    <mergeCell ref="J38:L38"/>
    <mergeCell ref="M38:P38"/>
    <mergeCell ref="Q44:R44"/>
    <mergeCell ref="S44:U44"/>
    <mergeCell ref="E37:G37"/>
    <mergeCell ref="H37:I37"/>
    <mergeCell ref="J37:L37"/>
    <mergeCell ref="M37:P37"/>
    <mergeCell ref="E46:F46"/>
    <mergeCell ref="G46:H46"/>
    <mergeCell ref="I46:J46"/>
    <mergeCell ref="K46:L46"/>
    <mergeCell ref="M46:N46"/>
    <mergeCell ref="O46:P46"/>
    <mergeCell ref="Q46:R46"/>
    <mergeCell ref="S46:U46"/>
    <mergeCell ref="G53:I53"/>
    <mergeCell ref="G54:I54"/>
    <mergeCell ref="E55:G55"/>
    <mergeCell ref="H55:I55"/>
    <mergeCell ref="J55:L55"/>
    <mergeCell ref="M55:P55"/>
    <mergeCell ref="Q55:U55"/>
    <mergeCell ref="G48:U48"/>
    <mergeCell ref="G49:U49"/>
    <mergeCell ref="G50:U50"/>
    <mergeCell ref="E52:F52"/>
    <mergeCell ref="E53:F53"/>
    <mergeCell ref="J53:M53"/>
    <mergeCell ref="N53:O53"/>
    <mergeCell ref="P53:Q53"/>
    <mergeCell ref="Y79:AA79"/>
    <mergeCell ref="F82:G82"/>
    <mergeCell ref="W82:X82"/>
    <mergeCell ref="Y82:AA82"/>
    <mergeCell ref="I47:J47"/>
    <mergeCell ref="N52:O52"/>
    <mergeCell ref="F77:J77"/>
    <mergeCell ref="Y77:AA77"/>
    <mergeCell ref="F78:J78"/>
    <mergeCell ref="W78:X78"/>
    <mergeCell ref="Y78:AA78"/>
    <mergeCell ref="D57:G57"/>
    <mergeCell ref="R53:S53"/>
    <mergeCell ref="T53:U53"/>
    <mergeCell ref="P52:Q52"/>
    <mergeCell ref="R52:S52"/>
    <mergeCell ref="T52:U52"/>
    <mergeCell ref="J54:M54"/>
    <mergeCell ref="N54:O54"/>
    <mergeCell ref="P54:Q54"/>
    <mergeCell ref="R54:S54"/>
    <mergeCell ref="T54:U54"/>
    <mergeCell ref="E54:F54"/>
    <mergeCell ref="G52:I52"/>
    <mergeCell ref="X85:Y85"/>
    <mergeCell ref="Z85:AA85"/>
    <mergeCell ref="L86:N86"/>
    <mergeCell ref="T86:U86"/>
    <mergeCell ref="V84:W84"/>
    <mergeCell ref="X84:Y84"/>
    <mergeCell ref="Z84:AA84"/>
    <mergeCell ref="L85:N85"/>
    <mergeCell ref="T85:U85"/>
    <mergeCell ref="L84:N84"/>
    <mergeCell ref="T84:U84"/>
    <mergeCell ref="V90:W90"/>
    <mergeCell ref="X90:Y90"/>
    <mergeCell ref="Z90:AA90"/>
    <mergeCell ref="C92:E92"/>
    <mergeCell ref="F92:H92"/>
    <mergeCell ref="I92:K92"/>
    <mergeCell ref="L92:N92"/>
    <mergeCell ref="Z92:AA92"/>
    <mergeCell ref="V88:W88"/>
    <mergeCell ref="X88:Y88"/>
    <mergeCell ref="Z88:AA88"/>
    <mergeCell ref="Z89:AA89"/>
    <mergeCell ref="L90:N90"/>
    <mergeCell ref="O90:P90"/>
    <mergeCell ref="Q90:S90"/>
    <mergeCell ref="T90:U90"/>
    <mergeCell ref="C90:K90"/>
    <mergeCell ref="V87:W87"/>
    <mergeCell ref="X87:Y87"/>
    <mergeCell ref="Z87:AA87"/>
    <mergeCell ref="L88:N88"/>
    <mergeCell ref="T88:U88"/>
    <mergeCell ref="V86:W86"/>
    <mergeCell ref="X86:Y86"/>
    <mergeCell ref="Z86:AA86"/>
    <mergeCell ref="L87:N87"/>
    <mergeCell ref="Q87:S87"/>
    <mergeCell ref="O88:P88"/>
    <mergeCell ref="Q88:S88"/>
    <mergeCell ref="G62:U62"/>
    <mergeCell ref="T64:U64"/>
    <mergeCell ref="T65:U65"/>
    <mergeCell ref="T66:U66"/>
    <mergeCell ref="E60:G60"/>
    <mergeCell ref="H60:J60"/>
    <mergeCell ref="K60:P60"/>
    <mergeCell ref="Q60:R60"/>
    <mergeCell ref="S60:U60"/>
    <mergeCell ref="G64:Q64"/>
    <mergeCell ref="E65:G65"/>
    <mergeCell ref="E66:G66"/>
    <mergeCell ref="H65:Q65"/>
    <mergeCell ref="H66:Q66"/>
    <mergeCell ref="E67:G67"/>
    <mergeCell ref="R67:S67"/>
    <mergeCell ref="H67:Q67"/>
    <mergeCell ref="R66:S66"/>
    <mergeCell ref="R65:S65"/>
    <mergeCell ref="E64:F64"/>
    <mergeCell ref="R64:S64"/>
    <mergeCell ref="C84:K84"/>
    <mergeCell ref="C85:K85"/>
    <mergeCell ref="E70:Q70"/>
    <mergeCell ref="C74:AA74"/>
    <mergeCell ref="O84:P84"/>
    <mergeCell ref="O85:P85"/>
    <mergeCell ref="Q84:S84"/>
    <mergeCell ref="Q85:S85"/>
    <mergeCell ref="T67:U67"/>
    <mergeCell ref="E71:G71"/>
    <mergeCell ref="H71:I71"/>
    <mergeCell ref="J71:L71"/>
    <mergeCell ref="M71:P71"/>
    <mergeCell ref="Q71:U71"/>
    <mergeCell ref="T69:U69"/>
    <mergeCell ref="R70:S70"/>
    <mergeCell ref="T70:U70"/>
    <mergeCell ref="E69:G69"/>
    <mergeCell ref="H69:Q69"/>
    <mergeCell ref="R69:S69"/>
    <mergeCell ref="R68:S68"/>
    <mergeCell ref="T68:U68"/>
    <mergeCell ref="E68:G68"/>
    <mergeCell ref="H68:Q68"/>
    <mergeCell ref="T89:U89"/>
    <mergeCell ref="V89:W89"/>
    <mergeCell ref="T87:U87"/>
    <mergeCell ref="V85:W85"/>
    <mergeCell ref="F79:J79"/>
    <mergeCell ref="W79:X79"/>
    <mergeCell ref="X89:Y89"/>
    <mergeCell ref="Q89:S89"/>
    <mergeCell ref="O89:P89"/>
    <mergeCell ref="C86:K86"/>
    <mergeCell ref="C87:K87"/>
    <mergeCell ref="C88:K88"/>
    <mergeCell ref="C89:K89"/>
    <mergeCell ref="L89:N89"/>
    <mergeCell ref="O86:P86"/>
    <mergeCell ref="Q86:S86"/>
    <mergeCell ref="O87:P8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B102"/>
  <sheetViews>
    <sheetView topLeftCell="A82" workbookViewId="0">
      <selection activeCell="A76" sqref="A1:XFD1048576"/>
    </sheetView>
  </sheetViews>
  <sheetFormatPr baseColWidth="10" defaultColWidth="5.7109375" defaultRowHeight="20.100000000000001" customHeight="1" x14ac:dyDescent="0.25"/>
  <cols>
    <col min="1" max="4" width="5.7109375" style="251"/>
    <col min="5" max="5" width="5.85546875" style="251" customWidth="1"/>
    <col min="6" max="14" width="5.7109375" style="251"/>
    <col min="15" max="15" width="10.7109375" style="251" bestFit="1" customWidth="1"/>
    <col min="16" max="18" width="5.7109375" style="251"/>
    <col min="19" max="19" width="5" style="251" customWidth="1"/>
    <col min="20" max="16384" width="5.7109375" style="251"/>
  </cols>
  <sheetData>
    <row r="3" spans="3:24" ht="20.100000000000001" customHeight="1" x14ac:dyDescent="0.25">
      <c r="C3" s="851" t="s">
        <v>425</v>
      </c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</row>
    <row r="5" spans="3:24" ht="20.100000000000001" customHeight="1" x14ac:dyDescent="0.25">
      <c r="C5" s="251" t="s">
        <v>438</v>
      </c>
      <c r="F5" s="861" t="s">
        <v>477</v>
      </c>
      <c r="G5" s="861"/>
      <c r="H5" s="861"/>
      <c r="I5" s="861"/>
      <c r="J5" s="861"/>
      <c r="K5" s="861"/>
      <c r="L5" s="861"/>
      <c r="M5" s="252"/>
      <c r="N5" s="252"/>
      <c r="O5" s="252"/>
      <c r="P5" s="252"/>
      <c r="S5" s="251" t="s">
        <v>468</v>
      </c>
      <c r="V5" s="843"/>
      <c r="W5" s="843"/>
      <c r="X5" s="843"/>
    </row>
    <row r="6" spans="3:24" ht="2.25" customHeight="1" x14ac:dyDescent="0.25"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V6" s="253"/>
      <c r="W6" s="253"/>
      <c r="X6" s="253"/>
    </row>
    <row r="7" spans="3:24" ht="20.100000000000001" customHeight="1" x14ac:dyDescent="0.25">
      <c r="C7" s="251" t="s">
        <v>467</v>
      </c>
      <c r="F7" s="861"/>
      <c r="G7" s="861"/>
      <c r="H7" s="861"/>
      <c r="I7" s="861"/>
      <c r="J7" s="861"/>
      <c r="K7" s="861"/>
      <c r="L7" s="861"/>
      <c r="M7" s="252"/>
      <c r="N7" s="252"/>
      <c r="O7" s="252"/>
      <c r="P7" s="252"/>
      <c r="S7" s="251" t="s">
        <v>471</v>
      </c>
      <c r="V7" s="843"/>
      <c r="W7" s="843"/>
      <c r="X7" s="843"/>
    </row>
    <row r="8" spans="3:24" ht="2.25" customHeight="1" x14ac:dyDescent="0.25">
      <c r="F8" s="254"/>
      <c r="G8" s="254"/>
      <c r="H8" s="254"/>
      <c r="I8" s="254"/>
      <c r="J8" s="254"/>
      <c r="K8" s="254"/>
      <c r="L8" s="254"/>
      <c r="M8" s="252"/>
      <c r="N8" s="252"/>
      <c r="O8" s="252"/>
      <c r="P8" s="252"/>
      <c r="V8" s="253"/>
      <c r="W8" s="253"/>
      <c r="X8" s="253"/>
    </row>
    <row r="9" spans="3:24" ht="20.100000000000001" customHeight="1" x14ac:dyDescent="0.25">
      <c r="C9" s="251" t="s">
        <v>366</v>
      </c>
      <c r="F9" s="861"/>
      <c r="G9" s="861"/>
      <c r="H9" s="861"/>
      <c r="I9" s="861"/>
      <c r="J9" s="861"/>
      <c r="K9" s="861"/>
      <c r="L9" s="861"/>
      <c r="M9" s="252"/>
      <c r="N9" s="252"/>
      <c r="O9" s="252"/>
      <c r="P9" s="252"/>
      <c r="S9" s="251" t="s">
        <v>469</v>
      </c>
      <c r="V9" s="843"/>
      <c r="W9" s="843"/>
      <c r="X9" s="843"/>
    </row>
    <row r="10" spans="3:24" ht="2.25" customHeight="1" x14ac:dyDescent="0.25">
      <c r="F10" s="252"/>
      <c r="G10" s="252"/>
      <c r="H10" s="252"/>
      <c r="I10" s="252"/>
      <c r="J10" s="252"/>
      <c r="K10" s="252"/>
      <c r="L10" s="252"/>
    </row>
    <row r="11" spans="3:24" ht="20.100000000000001" customHeight="1" x14ac:dyDescent="0.25">
      <c r="C11" s="251" t="s">
        <v>470</v>
      </c>
      <c r="F11" s="853"/>
      <c r="G11" s="817"/>
      <c r="I11" s="251" t="s">
        <v>348</v>
      </c>
      <c r="K11" s="854"/>
      <c r="L11" s="855"/>
      <c r="S11" s="251" t="s">
        <v>207</v>
      </c>
      <c r="V11" s="814"/>
      <c r="W11" s="814"/>
      <c r="X11" s="814"/>
    </row>
    <row r="13" spans="3:24" ht="20.100000000000001" customHeight="1" x14ac:dyDescent="0.25">
      <c r="C13" s="852" t="s">
        <v>438</v>
      </c>
      <c r="D13" s="852"/>
      <c r="E13" s="852"/>
      <c r="F13" s="852" t="s">
        <v>472</v>
      </c>
      <c r="G13" s="852"/>
      <c r="H13" s="852" t="s">
        <v>467</v>
      </c>
      <c r="I13" s="852"/>
      <c r="J13" s="852"/>
      <c r="K13" s="852" t="s">
        <v>366</v>
      </c>
      <c r="L13" s="852"/>
      <c r="M13" s="852"/>
      <c r="N13" s="852"/>
      <c r="O13" s="852" t="s">
        <v>348</v>
      </c>
      <c r="P13" s="852"/>
      <c r="Q13" s="852" t="s">
        <v>473</v>
      </c>
      <c r="R13" s="852"/>
      <c r="S13" s="852" t="s">
        <v>475</v>
      </c>
      <c r="T13" s="852"/>
      <c r="U13" s="852" t="s">
        <v>474</v>
      </c>
      <c r="V13" s="852"/>
      <c r="W13" s="852" t="s">
        <v>207</v>
      </c>
      <c r="X13" s="852"/>
    </row>
    <row r="14" spans="3:24" ht="20.100000000000001" customHeight="1" x14ac:dyDescent="0.25">
      <c r="C14" s="848" t="s">
        <v>477</v>
      </c>
      <c r="D14" s="848"/>
      <c r="E14" s="848"/>
      <c r="F14" s="849" t="s">
        <v>478</v>
      </c>
      <c r="G14" s="847"/>
      <c r="H14" s="847" t="s">
        <v>479</v>
      </c>
      <c r="I14" s="847"/>
      <c r="J14" s="847"/>
      <c r="K14" s="847" t="s">
        <v>480</v>
      </c>
      <c r="L14" s="847"/>
      <c r="M14" s="847"/>
      <c r="N14" s="847"/>
      <c r="O14" s="850">
        <v>60</v>
      </c>
      <c r="P14" s="850"/>
      <c r="Q14" s="846">
        <v>44384</v>
      </c>
      <c r="R14" s="846"/>
      <c r="S14" s="846">
        <v>44384</v>
      </c>
      <c r="T14" s="846"/>
      <c r="U14" s="846">
        <v>44384</v>
      </c>
      <c r="V14" s="846"/>
      <c r="W14" s="847" t="s">
        <v>476</v>
      </c>
      <c r="X14" s="847"/>
    </row>
    <row r="15" spans="3:24" ht="20.100000000000001" customHeight="1" x14ac:dyDescent="0.25">
      <c r="C15" s="848" t="s">
        <v>477</v>
      </c>
      <c r="D15" s="848"/>
      <c r="E15" s="848"/>
      <c r="F15" s="849" t="s">
        <v>481</v>
      </c>
      <c r="G15" s="847"/>
      <c r="H15" s="847" t="s">
        <v>483</v>
      </c>
      <c r="I15" s="847"/>
      <c r="J15" s="847"/>
      <c r="K15" s="847" t="s">
        <v>484</v>
      </c>
      <c r="L15" s="847"/>
      <c r="M15" s="847"/>
      <c r="N15" s="847"/>
      <c r="O15" s="850">
        <v>300</v>
      </c>
      <c r="P15" s="850"/>
      <c r="Q15" s="846">
        <v>44386</v>
      </c>
      <c r="R15" s="846"/>
      <c r="S15" s="846">
        <v>44386</v>
      </c>
      <c r="T15" s="846"/>
      <c r="U15" s="846">
        <v>44389</v>
      </c>
      <c r="V15" s="846"/>
      <c r="W15" s="847" t="s">
        <v>476</v>
      </c>
      <c r="X15" s="847"/>
    </row>
    <row r="16" spans="3:24" ht="20.100000000000001" customHeight="1" x14ac:dyDescent="0.25">
      <c r="C16" s="848" t="s">
        <v>477</v>
      </c>
      <c r="D16" s="848"/>
      <c r="E16" s="848"/>
      <c r="F16" s="849" t="s">
        <v>482</v>
      </c>
      <c r="G16" s="847"/>
      <c r="H16" s="847" t="s">
        <v>380</v>
      </c>
      <c r="I16" s="847"/>
      <c r="J16" s="847"/>
      <c r="K16" s="847" t="s">
        <v>485</v>
      </c>
      <c r="L16" s="847"/>
      <c r="M16" s="847"/>
      <c r="N16" s="847"/>
      <c r="O16" s="850">
        <v>1000</v>
      </c>
      <c r="P16" s="850"/>
      <c r="Q16" s="846">
        <v>44387</v>
      </c>
      <c r="R16" s="846"/>
      <c r="S16" s="846">
        <v>44387</v>
      </c>
      <c r="T16" s="846"/>
      <c r="U16" s="846">
        <v>44387</v>
      </c>
      <c r="V16" s="846"/>
      <c r="W16" s="847" t="s">
        <v>476</v>
      </c>
      <c r="X16" s="847"/>
    </row>
    <row r="17" spans="3:24" ht="20.100000000000001" customHeight="1" x14ac:dyDescent="0.25">
      <c r="C17" s="848" t="s">
        <v>477</v>
      </c>
      <c r="D17" s="848"/>
      <c r="E17" s="848"/>
      <c r="F17" s="849" t="s">
        <v>488</v>
      </c>
      <c r="G17" s="847"/>
      <c r="H17" s="847" t="s">
        <v>380</v>
      </c>
      <c r="I17" s="847"/>
      <c r="J17" s="847"/>
      <c r="K17" s="847" t="s">
        <v>487</v>
      </c>
      <c r="L17" s="847"/>
      <c r="M17" s="847"/>
      <c r="N17" s="847"/>
      <c r="O17" s="850">
        <v>1000</v>
      </c>
      <c r="P17" s="850"/>
      <c r="Q17" s="846">
        <v>44387</v>
      </c>
      <c r="R17" s="846"/>
      <c r="S17" s="846">
        <v>44418</v>
      </c>
      <c r="T17" s="846"/>
      <c r="U17" s="846"/>
      <c r="V17" s="846"/>
      <c r="W17" s="847" t="s">
        <v>486</v>
      </c>
      <c r="X17" s="847"/>
    </row>
    <row r="18" spans="3:24" ht="20.100000000000001" customHeight="1" x14ac:dyDescent="0.25">
      <c r="C18" s="848" t="s">
        <v>477</v>
      </c>
      <c r="D18" s="848"/>
      <c r="E18" s="848"/>
      <c r="F18" s="849" t="s">
        <v>489</v>
      </c>
      <c r="G18" s="847"/>
      <c r="H18" s="847" t="s">
        <v>380</v>
      </c>
      <c r="I18" s="847"/>
      <c r="J18" s="847"/>
      <c r="K18" s="847" t="s">
        <v>490</v>
      </c>
      <c r="L18" s="847"/>
      <c r="M18" s="847"/>
      <c r="N18" s="847"/>
      <c r="O18" s="850">
        <v>1000</v>
      </c>
      <c r="P18" s="850"/>
      <c r="Q18" s="846">
        <v>44387</v>
      </c>
      <c r="R18" s="846"/>
      <c r="S18" s="846">
        <v>44449</v>
      </c>
      <c r="T18" s="846"/>
      <c r="U18" s="846"/>
      <c r="V18" s="846"/>
      <c r="W18" s="847" t="s">
        <v>486</v>
      </c>
      <c r="X18" s="847"/>
    </row>
    <row r="19" spans="3:24" ht="20.100000000000001" customHeight="1" x14ac:dyDescent="0.25">
      <c r="C19" s="848" t="s">
        <v>477</v>
      </c>
      <c r="D19" s="848"/>
      <c r="E19" s="848"/>
      <c r="F19" s="849" t="s">
        <v>491</v>
      </c>
      <c r="G19" s="847"/>
      <c r="H19" s="847" t="s">
        <v>492</v>
      </c>
      <c r="I19" s="847"/>
      <c r="J19" s="847"/>
      <c r="K19" s="847" t="s">
        <v>493</v>
      </c>
      <c r="L19" s="847"/>
      <c r="M19" s="847"/>
      <c r="N19" s="847"/>
      <c r="O19" s="850">
        <v>0</v>
      </c>
      <c r="P19" s="850"/>
      <c r="Q19" s="846">
        <v>44387</v>
      </c>
      <c r="R19" s="846"/>
      <c r="S19" s="846"/>
      <c r="T19" s="846"/>
      <c r="U19" s="846"/>
      <c r="V19" s="846"/>
      <c r="W19" s="847" t="s">
        <v>494</v>
      </c>
      <c r="X19" s="847"/>
    </row>
    <row r="20" spans="3:24" ht="20.100000000000001" customHeight="1" x14ac:dyDescent="0.25">
      <c r="C20" s="814"/>
      <c r="D20" s="814"/>
      <c r="E20" s="814"/>
      <c r="F20" s="814"/>
      <c r="G20" s="814"/>
      <c r="H20" s="814"/>
      <c r="I20" s="814"/>
      <c r="J20" s="814"/>
      <c r="K20" s="814"/>
      <c r="L20" s="814"/>
      <c r="M20" s="814"/>
      <c r="N20" s="814"/>
      <c r="O20" s="844"/>
      <c r="P20" s="844"/>
      <c r="Q20" s="843"/>
      <c r="R20" s="843"/>
      <c r="S20" s="843"/>
      <c r="T20" s="843"/>
      <c r="U20" s="843"/>
      <c r="V20" s="843"/>
      <c r="W20" s="814"/>
      <c r="X20" s="814"/>
    </row>
    <row r="21" spans="3:24" ht="20.100000000000001" customHeight="1" x14ac:dyDescent="0.25"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4"/>
      <c r="N21" s="814"/>
      <c r="O21" s="844"/>
      <c r="P21" s="844"/>
      <c r="Q21" s="843"/>
      <c r="R21" s="843"/>
      <c r="S21" s="843"/>
      <c r="T21" s="843"/>
      <c r="U21" s="843"/>
      <c r="V21" s="843"/>
      <c r="W21" s="814"/>
      <c r="X21" s="814"/>
    </row>
    <row r="22" spans="3:24" ht="20.100000000000001" customHeight="1" x14ac:dyDescent="0.25">
      <c r="C22" s="814"/>
      <c r="D22" s="814"/>
      <c r="E22" s="814"/>
      <c r="F22" s="814"/>
      <c r="G22" s="814"/>
      <c r="H22" s="814"/>
      <c r="I22" s="814"/>
      <c r="J22" s="814"/>
      <c r="K22" s="814"/>
      <c r="L22" s="814"/>
      <c r="M22" s="814"/>
      <c r="N22" s="814"/>
      <c r="O22" s="844"/>
      <c r="P22" s="844"/>
      <c r="Q22" s="843"/>
      <c r="R22" s="843"/>
      <c r="S22" s="843"/>
      <c r="T22" s="843"/>
      <c r="U22" s="843"/>
      <c r="V22" s="843"/>
      <c r="W22" s="814"/>
      <c r="X22" s="814"/>
    </row>
    <row r="27" spans="3:24" ht="20.100000000000001" customHeight="1" x14ac:dyDescent="0.25">
      <c r="C27" s="258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60"/>
    </row>
    <row r="28" spans="3:24" ht="20.100000000000001" customHeight="1" x14ac:dyDescent="0.25">
      <c r="C28" s="261"/>
      <c r="D28" s="856" t="s">
        <v>497</v>
      </c>
      <c r="E28" s="856"/>
      <c r="F28" s="856"/>
      <c r="G28" s="856"/>
      <c r="H28" s="856"/>
      <c r="I28" s="856"/>
      <c r="J28" s="856"/>
      <c r="K28" s="856"/>
      <c r="L28" s="856"/>
      <c r="M28" s="856"/>
      <c r="N28" s="856"/>
      <c r="O28" s="856"/>
      <c r="P28" s="856"/>
      <c r="Q28" s="262"/>
    </row>
    <row r="29" spans="3:24" ht="9" customHeight="1" x14ac:dyDescent="0.25">
      <c r="C29" s="261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2"/>
    </row>
    <row r="30" spans="3:24" ht="20.100000000000001" customHeight="1" x14ac:dyDescent="0.25">
      <c r="C30" s="261"/>
      <c r="D30" s="263" t="s">
        <v>330</v>
      </c>
      <c r="E30" s="263"/>
      <c r="F30" s="815"/>
      <c r="G30" s="816"/>
      <c r="H30" s="817"/>
      <c r="I30" s="252"/>
      <c r="J30" s="263"/>
      <c r="K30" s="263"/>
      <c r="L30" s="263"/>
      <c r="M30" s="263"/>
      <c r="N30" s="815"/>
      <c r="O30" s="816"/>
      <c r="P30" s="817"/>
      <c r="Q30" s="262"/>
    </row>
    <row r="31" spans="3:24" ht="3.75" customHeight="1" x14ac:dyDescent="0.25">
      <c r="C31" s="261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2"/>
    </row>
    <row r="32" spans="3:24" ht="20.100000000000001" customHeight="1" x14ac:dyDescent="0.2">
      <c r="C32" s="261"/>
      <c r="D32" s="264" t="s">
        <v>500</v>
      </c>
      <c r="E32" s="263"/>
      <c r="F32" s="263"/>
      <c r="G32" s="263"/>
      <c r="H32" s="263"/>
      <c r="I32" s="263"/>
      <c r="J32" s="263"/>
      <c r="K32" s="263"/>
      <c r="L32" s="263"/>
      <c r="M32" s="263"/>
      <c r="N32" s="264" t="s">
        <v>348</v>
      </c>
      <c r="O32" s="263"/>
      <c r="P32" s="263"/>
      <c r="Q32" s="262"/>
    </row>
    <row r="33" spans="3:17" ht="20.100000000000001" customHeight="1" x14ac:dyDescent="0.25">
      <c r="C33" s="261"/>
      <c r="D33" s="814"/>
      <c r="E33" s="814"/>
      <c r="F33" s="814"/>
      <c r="G33" s="814"/>
      <c r="H33" s="814"/>
      <c r="I33" s="252"/>
      <c r="J33" s="263"/>
      <c r="K33" s="263"/>
      <c r="L33" s="263"/>
      <c r="M33" s="263"/>
      <c r="N33" s="815"/>
      <c r="O33" s="816"/>
      <c r="P33" s="817"/>
      <c r="Q33" s="262"/>
    </row>
    <row r="34" spans="3:17" ht="3" customHeight="1" x14ac:dyDescent="0.25">
      <c r="C34" s="261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2"/>
    </row>
    <row r="35" spans="3:17" ht="20.100000000000001" customHeight="1" x14ac:dyDescent="0.2">
      <c r="C35" s="261"/>
      <c r="D35" s="264" t="s">
        <v>501</v>
      </c>
      <c r="E35" s="263"/>
      <c r="F35" s="263"/>
      <c r="G35" s="263"/>
      <c r="H35" s="263"/>
      <c r="I35" s="263"/>
      <c r="J35" s="263"/>
      <c r="K35" s="263"/>
      <c r="L35" s="263"/>
      <c r="M35" s="263"/>
      <c r="N35" s="264" t="s">
        <v>506</v>
      </c>
      <c r="O35" s="263"/>
      <c r="P35" s="263"/>
      <c r="Q35" s="262"/>
    </row>
    <row r="36" spans="3:17" ht="20.100000000000001" customHeight="1" x14ac:dyDescent="0.25">
      <c r="C36" s="261"/>
      <c r="D36" s="815"/>
      <c r="E36" s="816"/>
      <c r="F36" s="816"/>
      <c r="G36" s="816"/>
      <c r="H36" s="817"/>
      <c r="I36" s="263"/>
      <c r="J36" s="263"/>
      <c r="K36" s="263"/>
      <c r="L36" s="263"/>
      <c r="M36" s="263"/>
      <c r="N36" s="815"/>
      <c r="O36" s="816"/>
      <c r="P36" s="817"/>
      <c r="Q36" s="262"/>
    </row>
    <row r="37" spans="3:17" ht="20.100000000000001" customHeight="1" x14ac:dyDescent="0.25">
      <c r="C37" s="261"/>
      <c r="D37" s="263" t="s">
        <v>392</v>
      </c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2"/>
    </row>
    <row r="38" spans="3:17" ht="20.100000000000001" customHeight="1" x14ac:dyDescent="0.25">
      <c r="C38" s="261"/>
      <c r="D38" s="814"/>
      <c r="E38" s="814"/>
      <c r="F38" s="814"/>
      <c r="G38" s="814"/>
      <c r="H38" s="814"/>
      <c r="I38" s="814"/>
      <c r="J38" s="814"/>
      <c r="K38" s="814"/>
      <c r="L38" s="814"/>
      <c r="M38" s="814"/>
      <c r="N38" s="814"/>
      <c r="O38" s="814"/>
      <c r="P38" s="814"/>
      <c r="Q38" s="262"/>
    </row>
    <row r="39" spans="3:17" ht="20.100000000000001" customHeight="1" x14ac:dyDescent="0.25">
      <c r="C39" s="261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14"/>
      <c r="P39" s="814"/>
      <c r="Q39" s="262"/>
    </row>
    <row r="40" spans="3:17" ht="5.25" customHeight="1" x14ac:dyDescent="0.25">
      <c r="C40" s="261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2"/>
    </row>
    <row r="41" spans="3:17" ht="20.100000000000001" customHeight="1" x14ac:dyDescent="0.25">
      <c r="C41" s="261"/>
      <c r="D41" s="858" t="s">
        <v>502</v>
      </c>
      <c r="E41" s="858"/>
      <c r="F41" s="858"/>
      <c r="G41" s="859" t="s">
        <v>503</v>
      </c>
      <c r="H41" s="859"/>
      <c r="I41" s="859"/>
      <c r="J41" s="308"/>
      <c r="K41" s="308"/>
      <c r="L41" s="308"/>
      <c r="M41" s="860" t="s">
        <v>504</v>
      </c>
      <c r="N41" s="860"/>
      <c r="O41" s="860"/>
      <c r="P41" s="263"/>
      <c r="Q41" s="262"/>
    </row>
    <row r="42" spans="3:17" ht="20.100000000000001" customHeight="1" x14ac:dyDescent="0.25">
      <c r="C42" s="261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2"/>
    </row>
    <row r="43" spans="3:17" ht="20.100000000000001" customHeight="1" x14ac:dyDescent="0.25">
      <c r="C43" s="261"/>
      <c r="D43" s="857" t="s">
        <v>505</v>
      </c>
      <c r="E43" s="857"/>
      <c r="F43" s="857"/>
      <c r="G43" s="857"/>
      <c r="H43" s="857"/>
      <c r="I43" s="857"/>
      <c r="J43" s="857"/>
      <c r="K43" s="857"/>
      <c r="L43" s="857"/>
      <c r="M43" s="857"/>
      <c r="N43" s="857"/>
      <c r="O43" s="857"/>
      <c r="P43" s="857"/>
      <c r="Q43" s="262"/>
    </row>
    <row r="44" spans="3:17" ht="20.100000000000001" customHeight="1" x14ac:dyDescent="0.25">
      <c r="C44" s="261"/>
      <c r="D44" s="309" t="s">
        <v>278</v>
      </c>
      <c r="E44" s="845" t="s">
        <v>330</v>
      </c>
      <c r="F44" s="845"/>
      <c r="G44" s="845" t="s">
        <v>498</v>
      </c>
      <c r="H44" s="845"/>
      <c r="I44" s="845"/>
      <c r="J44" s="845"/>
      <c r="K44" s="845" t="s">
        <v>499</v>
      </c>
      <c r="L44" s="845"/>
      <c r="M44" s="845"/>
      <c r="N44" s="845"/>
      <c r="O44" s="845" t="s">
        <v>348</v>
      </c>
      <c r="P44" s="845"/>
      <c r="Q44" s="262"/>
    </row>
    <row r="45" spans="3:17" ht="20.100000000000001" customHeight="1" x14ac:dyDescent="0.25">
      <c r="C45" s="261"/>
      <c r="D45" s="256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262"/>
    </row>
    <row r="46" spans="3:17" ht="20.100000000000001" customHeight="1" x14ac:dyDescent="0.25">
      <c r="C46" s="261"/>
      <c r="D46" s="256"/>
      <c r="E46" s="814"/>
      <c r="F46" s="814"/>
      <c r="G46" s="814"/>
      <c r="H46" s="814"/>
      <c r="I46" s="814"/>
      <c r="J46" s="814"/>
      <c r="K46" s="814"/>
      <c r="L46" s="814"/>
      <c r="M46" s="814"/>
      <c r="N46" s="814"/>
      <c r="O46" s="814"/>
      <c r="P46" s="814"/>
      <c r="Q46" s="262"/>
    </row>
    <row r="47" spans="3:17" ht="20.100000000000001" customHeight="1" x14ac:dyDescent="0.25">
      <c r="C47" s="261"/>
      <c r="D47" s="256"/>
      <c r="E47" s="814"/>
      <c r="F47" s="814"/>
      <c r="G47" s="814"/>
      <c r="H47" s="814"/>
      <c r="I47" s="814"/>
      <c r="J47" s="814"/>
      <c r="K47" s="814"/>
      <c r="L47" s="814"/>
      <c r="M47" s="814"/>
      <c r="N47" s="814"/>
      <c r="O47" s="814"/>
      <c r="P47" s="814"/>
      <c r="Q47" s="262"/>
    </row>
    <row r="48" spans="3:17" ht="20.100000000000001" customHeight="1" x14ac:dyDescent="0.25">
      <c r="C48" s="265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7"/>
    </row>
    <row r="51" spans="2:26" ht="20.100000000000001" customHeight="1" x14ac:dyDescent="0.25">
      <c r="B51" s="868" t="s">
        <v>528</v>
      </c>
      <c r="C51" s="868"/>
      <c r="D51" s="868"/>
      <c r="E51" s="868"/>
      <c r="F51" s="868"/>
      <c r="G51" s="868"/>
      <c r="H51" s="868"/>
      <c r="I51" s="868"/>
      <c r="J51" s="868"/>
      <c r="K51" s="868"/>
      <c r="L51" s="868"/>
      <c r="M51" s="868"/>
      <c r="N51" s="868"/>
      <c r="O51" s="868"/>
      <c r="P51" s="868"/>
      <c r="Q51" s="868"/>
      <c r="R51" s="868"/>
      <c r="S51" s="868"/>
      <c r="T51" s="868"/>
    </row>
    <row r="52" spans="2:26" ht="20.100000000000001" customHeight="1" x14ac:dyDescent="0.25">
      <c r="B52" s="258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60"/>
    </row>
    <row r="53" spans="2:26" ht="20.100000000000001" customHeight="1" x14ac:dyDescent="0.25">
      <c r="B53" s="261"/>
      <c r="C53" s="263" t="s">
        <v>331</v>
      </c>
      <c r="D53" s="263"/>
      <c r="E53" s="765" t="s">
        <v>519</v>
      </c>
      <c r="F53" s="765"/>
      <c r="G53" s="765"/>
      <c r="H53" s="275"/>
      <c r="I53" s="869" t="s">
        <v>329</v>
      </c>
      <c r="J53" s="870"/>
      <c r="K53" s="313">
        <v>1</v>
      </c>
      <c r="L53" s="314"/>
      <c r="M53" s="263"/>
      <c r="N53" s="263"/>
      <c r="O53" s="878" t="s">
        <v>523</v>
      </c>
      <c r="P53" s="878"/>
      <c r="Q53" s="879"/>
      <c r="R53" s="886">
        <v>44389</v>
      </c>
      <c r="S53" s="814"/>
      <c r="T53" s="262"/>
    </row>
    <row r="54" spans="2:26" ht="20.100000000000001" customHeight="1" x14ac:dyDescent="0.25">
      <c r="B54" s="261"/>
      <c r="C54" s="263" t="s">
        <v>435</v>
      </c>
      <c r="D54" s="263"/>
      <c r="E54" s="884" t="s">
        <v>520</v>
      </c>
      <c r="F54" s="884"/>
      <c r="G54" s="884"/>
      <c r="H54" s="275"/>
      <c r="I54" s="275"/>
      <c r="J54" s="275"/>
      <c r="K54" s="275"/>
      <c r="L54" s="263"/>
      <c r="M54" s="263"/>
      <c r="N54" s="263"/>
      <c r="O54" s="878" t="s">
        <v>524</v>
      </c>
      <c r="P54" s="878"/>
      <c r="Q54" s="879"/>
      <c r="R54" s="886">
        <v>44391</v>
      </c>
      <c r="S54" s="814"/>
      <c r="T54" s="262"/>
    </row>
    <row r="55" spans="2:26" ht="20.100000000000001" customHeight="1" x14ac:dyDescent="0.25">
      <c r="B55" s="261"/>
      <c r="C55" s="263" t="s">
        <v>507</v>
      </c>
      <c r="D55" s="263"/>
      <c r="E55" s="885" t="s">
        <v>521</v>
      </c>
      <c r="F55" s="885"/>
      <c r="G55" s="885"/>
      <c r="H55" s="885"/>
      <c r="I55" s="885"/>
      <c r="J55" s="885"/>
      <c r="K55" s="885"/>
      <c r="L55" s="263"/>
      <c r="M55" s="263"/>
      <c r="N55" s="263"/>
      <c r="O55" s="878" t="s">
        <v>207</v>
      </c>
      <c r="P55" s="878"/>
      <c r="Q55" s="879"/>
      <c r="R55" s="887" t="s">
        <v>209</v>
      </c>
      <c r="S55" s="888"/>
      <c r="T55" s="262"/>
    </row>
    <row r="56" spans="2:26" ht="20.100000000000001" customHeight="1" x14ac:dyDescent="0.2">
      <c r="B56" s="261"/>
      <c r="C56" s="873"/>
      <c r="D56" s="873"/>
      <c r="E56" s="873"/>
      <c r="F56" s="873"/>
      <c r="G56" s="871"/>
      <c r="H56" s="871"/>
      <c r="I56" s="871"/>
      <c r="J56" s="871"/>
      <c r="K56" s="871"/>
      <c r="L56" s="872"/>
      <c r="M56" s="872"/>
      <c r="N56" s="872"/>
      <c r="O56" s="872"/>
      <c r="P56" s="872"/>
      <c r="Q56" s="281"/>
      <c r="R56" s="889"/>
      <c r="S56" s="889"/>
      <c r="T56" s="262"/>
      <c r="Z56" s="251" t="s">
        <v>530</v>
      </c>
    </row>
    <row r="57" spans="2:26" ht="4.5" customHeight="1" x14ac:dyDescent="0.25">
      <c r="B57" s="261"/>
      <c r="C57" s="263"/>
      <c r="D57" s="263"/>
      <c r="E57" s="279"/>
      <c r="F57" s="279"/>
      <c r="G57" s="279"/>
      <c r="H57" s="279"/>
      <c r="I57" s="279"/>
      <c r="J57" s="279"/>
      <c r="K57" s="279"/>
      <c r="L57" s="263"/>
      <c r="M57" s="263"/>
      <c r="N57" s="263"/>
      <c r="O57" s="280"/>
      <c r="P57" s="280"/>
      <c r="Q57" s="280"/>
      <c r="R57" s="263"/>
      <c r="S57" s="263"/>
      <c r="T57" s="262"/>
    </row>
    <row r="58" spans="2:26" ht="6" customHeight="1" x14ac:dyDescent="0.25">
      <c r="B58" s="261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2"/>
    </row>
    <row r="59" spans="2:26" ht="20.100000000000001" customHeight="1" x14ac:dyDescent="0.25">
      <c r="B59" s="261"/>
      <c r="C59" s="794" t="s">
        <v>278</v>
      </c>
      <c r="D59" s="794" t="s">
        <v>508</v>
      </c>
      <c r="E59" s="794"/>
      <c r="F59" s="794"/>
      <c r="G59" s="794"/>
      <c r="H59" s="794"/>
      <c r="I59" s="794"/>
      <c r="J59" s="794"/>
      <c r="K59" s="794"/>
      <c r="L59" s="794" t="s">
        <v>516</v>
      </c>
      <c r="M59" s="794"/>
      <c r="N59" s="794"/>
      <c r="O59" s="794"/>
      <c r="P59" s="794" t="s">
        <v>518</v>
      </c>
      <c r="Q59" s="794"/>
      <c r="R59" s="794"/>
      <c r="S59" s="794"/>
      <c r="T59" s="262"/>
      <c r="Z59" s="251" t="s">
        <v>532</v>
      </c>
    </row>
    <row r="60" spans="2:26" ht="20.100000000000001" customHeight="1" x14ac:dyDescent="0.25">
      <c r="B60" s="261"/>
      <c r="C60" s="794"/>
      <c r="D60" s="864" t="s">
        <v>509</v>
      </c>
      <c r="E60" s="864"/>
      <c r="F60" s="864" t="s">
        <v>352</v>
      </c>
      <c r="G60" s="864"/>
      <c r="H60" s="864"/>
      <c r="I60" s="864"/>
      <c r="J60" s="864"/>
      <c r="K60" s="864"/>
      <c r="L60" s="864" t="s">
        <v>517</v>
      </c>
      <c r="M60" s="864"/>
      <c r="N60" s="864" t="s">
        <v>510</v>
      </c>
      <c r="O60" s="864"/>
      <c r="P60" s="862" t="s">
        <v>511</v>
      </c>
      <c r="Q60" s="862" t="s">
        <v>511</v>
      </c>
      <c r="R60" s="862" t="s">
        <v>254</v>
      </c>
      <c r="S60" s="862" t="s">
        <v>254</v>
      </c>
      <c r="T60" s="262"/>
      <c r="Z60" s="251" t="s">
        <v>531</v>
      </c>
    </row>
    <row r="61" spans="2:26" ht="20.100000000000001" customHeight="1" x14ac:dyDescent="0.25">
      <c r="B61" s="261"/>
      <c r="C61" s="244">
        <v>1</v>
      </c>
      <c r="D61" s="765" t="s">
        <v>512</v>
      </c>
      <c r="E61" s="765"/>
      <c r="F61" s="865" t="s">
        <v>514</v>
      </c>
      <c r="G61" s="866"/>
      <c r="H61" s="866"/>
      <c r="I61" s="866"/>
      <c r="J61" s="866"/>
      <c r="K61" s="867"/>
      <c r="L61" s="765">
        <v>3</v>
      </c>
      <c r="M61" s="765"/>
      <c r="N61" s="765">
        <v>0</v>
      </c>
      <c r="O61" s="765"/>
      <c r="P61" s="863">
        <v>120</v>
      </c>
      <c r="Q61" s="863"/>
      <c r="R61" s="863">
        <f>P61*N61</f>
        <v>0</v>
      </c>
      <c r="S61" s="863">
        <f>P61*N61</f>
        <v>0</v>
      </c>
      <c r="T61" s="262"/>
      <c r="Z61" s="251" t="s">
        <v>533</v>
      </c>
    </row>
    <row r="62" spans="2:26" ht="20.100000000000001" customHeight="1" x14ac:dyDescent="0.25">
      <c r="B62" s="261"/>
      <c r="C62" s="244">
        <v>2</v>
      </c>
      <c r="D62" s="765" t="s">
        <v>513</v>
      </c>
      <c r="E62" s="765"/>
      <c r="F62" s="865" t="s">
        <v>515</v>
      </c>
      <c r="G62" s="866"/>
      <c r="H62" s="866"/>
      <c r="I62" s="866"/>
      <c r="J62" s="866"/>
      <c r="K62" s="867"/>
      <c r="L62" s="765">
        <v>1</v>
      </c>
      <c r="M62" s="765"/>
      <c r="N62" s="765">
        <v>1</v>
      </c>
      <c r="O62" s="765"/>
      <c r="P62" s="863">
        <v>290</v>
      </c>
      <c r="Q62" s="863">
        <v>290</v>
      </c>
      <c r="R62" s="863">
        <f>P62*N62</f>
        <v>290</v>
      </c>
      <c r="S62" s="863">
        <f>P62*N62</f>
        <v>290</v>
      </c>
      <c r="T62" s="262"/>
      <c r="Z62" s="251" t="s">
        <v>534</v>
      </c>
    </row>
    <row r="63" spans="2:26" ht="20.100000000000001" customHeight="1" x14ac:dyDescent="0.25">
      <c r="B63" s="261"/>
      <c r="C63" s="275"/>
      <c r="D63" s="275"/>
      <c r="E63" s="275"/>
      <c r="F63" s="275"/>
      <c r="G63" s="275"/>
      <c r="H63" s="275"/>
      <c r="I63" s="275"/>
      <c r="J63" s="275"/>
      <c r="K63" s="275"/>
      <c r="L63" s="882" t="s">
        <v>522</v>
      </c>
      <c r="M63" s="882"/>
      <c r="N63" s="882"/>
      <c r="O63" s="882"/>
      <c r="P63" s="882"/>
      <c r="Q63" s="883"/>
      <c r="R63" s="881">
        <f>SUM(R62)</f>
        <v>290</v>
      </c>
      <c r="S63" s="881"/>
      <c r="T63" s="262"/>
    </row>
    <row r="64" spans="2:26" ht="20.100000000000001" customHeight="1" x14ac:dyDescent="0.2">
      <c r="B64" s="261"/>
      <c r="C64" s="264" t="s">
        <v>537</v>
      </c>
      <c r="D64" s="264"/>
      <c r="E64" s="264"/>
      <c r="F64" s="264"/>
      <c r="G64" s="263"/>
      <c r="H64" s="263"/>
      <c r="I64" s="263"/>
      <c r="J64" s="263"/>
      <c r="K64" s="263"/>
      <c r="L64" s="263"/>
      <c r="M64" s="257" t="s">
        <v>535</v>
      </c>
      <c r="O64" s="263"/>
      <c r="P64" s="263"/>
      <c r="Q64" s="263"/>
      <c r="R64" s="263"/>
      <c r="S64" s="263"/>
      <c r="T64" s="262"/>
    </row>
    <row r="65" spans="2:28" ht="20.100000000000001" customHeight="1" x14ac:dyDescent="0.25">
      <c r="B65" s="261"/>
      <c r="C65" s="276"/>
      <c r="D65" s="277"/>
      <c r="E65" s="277"/>
      <c r="F65" s="277"/>
      <c r="G65" s="277"/>
      <c r="H65" s="277"/>
      <c r="I65" s="277"/>
      <c r="J65" s="278"/>
      <c r="M65" s="874" t="s">
        <v>536</v>
      </c>
      <c r="N65" s="875"/>
      <c r="O65" s="875"/>
      <c r="P65" s="875"/>
      <c r="Q65" s="875"/>
      <c r="R65" s="875"/>
      <c r="S65" s="876"/>
      <c r="T65" s="262"/>
      <c r="AA65" s="251" t="s">
        <v>329</v>
      </c>
      <c r="AB65" s="251">
        <v>1</v>
      </c>
    </row>
    <row r="66" spans="2:28" ht="20.100000000000001" customHeight="1" x14ac:dyDescent="0.25">
      <c r="B66" s="261"/>
      <c r="C66" s="252"/>
      <c r="D66" s="252"/>
      <c r="E66" s="252"/>
      <c r="F66" s="252"/>
      <c r="G66" s="252"/>
      <c r="H66" s="252"/>
      <c r="I66" s="252"/>
      <c r="J66" s="252"/>
      <c r="K66" s="252"/>
      <c r="L66" s="263"/>
      <c r="M66" s="263"/>
      <c r="N66" s="263"/>
      <c r="O66" s="263"/>
      <c r="P66" s="263"/>
      <c r="Q66" s="263"/>
      <c r="R66" s="263"/>
      <c r="S66" s="263"/>
      <c r="T66" s="262"/>
      <c r="AA66" s="251" t="s">
        <v>538</v>
      </c>
    </row>
    <row r="67" spans="2:28" ht="6.75" customHeight="1" x14ac:dyDescent="0.25">
      <c r="B67" s="261"/>
      <c r="C67" s="270"/>
      <c r="D67" s="268"/>
      <c r="E67" s="268"/>
      <c r="F67" s="268"/>
      <c r="G67" s="268"/>
      <c r="H67" s="268"/>
      <c r="I67" s="268"/>
      <c r="J67" s="268"/>
      <c r="K67" s="268"/>
      <c r="L67" s="259"/>
      <c r="M67" s="259"/>
      <c r="N67" s="259"/>
      <c r="O67" s="259"/>
      <c r="P67" s="259"/>
      <c r="Q67" s="259"/>
      <c r="R67" s="259"/>
      <c r="S67" s="260"/>
      <c r="T67" s="262"/>
    </row>
    <row r="68" spans="2:28" ht="12.75" customHeight="1" x14ac:dyDescent="0.25">
      <c r="B68" s="261"/>
      <c r="C68" s="261"/>
      <c r="D68" s="880" t="s">
        <v>527</v>
      </c>
      <c r="E68" s="880"/>
      <c r="F68" s="880"/>
      <c r="G68" s="880"/>
      <c r="H68" s="880"/>
      <c r="I68" s="880"/>
      <c r="J68" s="880"/>
      <c r="K68" s="880"/>
      <c r="L68" s="880"/>
      <c r="M68" s="880"/>
      <c r="N68" s="880"/>
      <c r="O68" s="880"/>
      <c r="P68" s="880"/>
      <c r="Q68" s="880"/>
      <c r="R68" s="271"/>
      <c r="S68" s="272"/>
      <c r="T68" s="262"/>
    </row>
    <row r="69" spans="2:28" ht="4.5" customHeight="1" x14ac:dyDescent="0.25">
      <c r="B69" s="261"/>
      <c r="C69" s="273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4"/>
      <c r="T69" s="262"/>
    </row>
    <row r="70" spans="2:28" ht="20.100000000000001" customHeight="1" x14ac:dyDescent="0.25">
      <c r="B70" s="261"/>
      <c r="C70" s="877" t="s">
        <v>429</v>
      </c>
      <c r="D70" s="878"/>
      <c r="E70" s="879"/>
      <c r="F70" s="230" t="s">
        <v>529</v>
      </c>
      <c r="G70" s="263"/>
      <c r="H70" s="878" t="s">
        <v>472</v>
      </c>
      <c r="I70" s="879"/>
      <c r="J70" s="230"/>
      <c r="K70" s="877" t="s">
        <v>525</v>
      </c>
      <c r="L70" s="878"/>
      <c r="M70" s="879"/>
      <c r="N70" s="230"/>
      <c r="O70" s="263"/>
      <c r="P70" s="878" t="s">
        <v>526</v>
      </c>
      <c r="Q70" s="879"/>
      <c r="R70" s="230"/>
      <c r="S70" s="262"/>
      <c r="T70" s="262"/>
    </row>
    <row r="71" spans="2:28" ht="5.25" customHeight="1" x14ac:dyDescent="0.25">
      <c r="B71" s="261"/>
      <c r="C71" s="265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7"/>
      <c r="T71" s="262"/>
    </row>
    <row r="72" spans="2:28" ht="20.100000000000001" customHeight="1" x14ac:dyDescent="0.25">
      <c r="B72" s="265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7"/>
    </row>
    <row r="77" spans="2:28" ht="20.100000000000001" customHeight="1" x14ac:dyDescent="0.25">
      <c r="O77" s="291">
        <v>30000</v>
      </c>
      <c r="S77" s="291">
        <v>50000</v>
      </c>
    </row>
    <row r="78" spans="2:28" ht="20.100000000000001" customHeight="1" x14ac:dyDescent="0.25">
      <c r="G78" s="294"/>
      <c r="H78" s="295"/>
      <c r="I78" s="295"/>
      <c r="J78" s="295"/>
      <c r="K78" s="295"/>
      <c r="L78" s="295"/>
      <c r="M78" s="295"/>
      <c r="N78" s="295"/>
      <c r="O78" s="295"/>
      <c r="P78" s="293"/>
      <c r="Q78" s="292"/>
      <c r="R78" s="293"/>
    </row>
    <row r="84" spans="3:22" ht="20.100000000000001" customHeight="1" x14ac:dyDescent="0.25">
      <c r="C84" s="645" t="s">
        <v>850</v>
      </c>
      <c r="D84" s="645"/>
      <c r="E84" s="645"/>
      <c r="F84" s="645"/>
      <c r="G84" s="645"/>
      <c r="H84" s="645"/>
      <c r="I84" s="645"/>
      <c r="J84" s="645"/>
      <c r="K84" s="645"/>
      <c r="L84" s="645"/>
      <c r="M84" s="645"/>
      <c r="N84" s="645"/>
      <c r="O84" s="645"/>
      <c r="P84" s="645"/>
      <c r="Q84" s="645"/>
    </row>
    <row r="85" spans="3:22" s="408" customFormat="1" ht="7.5" customHeight="1" x14ac:dyDescent="0.25"/>
    <row r="86" spans="3:22" s="408" customFormat="1" ht="20.100000000000001" customHeight="1" x14ac:dyDescent="0.25">
      <c r="D86" s="408" t="s">
        <v>329</v>
      </c>
      <c r="F86" s="836" t="s">
        <v>844</v>
      </c>
      <c r="G86" s="837"/>
      <c r="N86" s="409" t="s">
        <v>330</v>
      </c>
      <c r="O86" s="838">
        <v>44643</v>
      </c>
      <c r="P86" s="837"/>
    </row>
    <row r="87" spans="3:22" s="408" customFormat="1" ht="3" customHeight="1" x14ac:dyDescent="0.25"/>
    <row r="88" spans="3:22" s="408" customFormat="1" ht="20.100000000000001" customHeight="1" x14ac:dyDescent="0.25">
      <c r="D88" s="408" t="s">
        <v>332</v>
      </c>
      <c r="F88" s="836" t="s">
        <v>844</v>
      </c>
      <c r="G88" s="837"/>
      <c r="H88" s="757" t="s">
        <v>845</v>
      </c>
      <c r="I88" s="840"/>
      <c r="J88" s="840"/>
      <c r="K88" s="840"/>
      <c r="L88" s="840"/>
      <c r="M88" s="840"/>
      <c r="N88" s="840"/>
      <c r="O88" s="840"/>
      <c r="P88" s="758"/>
    </row>
    <row r="89" spans="3:22" s="408" customFormat="1" ht="3" customHeight="1" x14ac:dyDescent="0.25"/>
    <row r="90" spans="3:22" s="408" customFormat="1" ht="20.100000000000001" customHeight="1" x14ac:dyDescent="0.25">
      <c r="D90" s="408" t="s">
        <v>331</v>
      </c>
      <c r="F90" s="836" t="s">
        <v>362</v>
      </c>
      <c r="G90" s="837"/>
      <c r="H90" s="839" t="s">
        <v>435</v>
      </c>
      <c r="I90" s="827"/>
      <c r="J90" s="757" t="s">
        <v>846</v>
      </c>
      <c r="K90" s="840"/>
      <c r="L90" s="758"/>
      <c r="M90" s="275"/>
      <c r="N90" s="409" t="s">
        <v>498</v>
      </c>
      <c r="O90" s="757" t="s">
        <v>847</v>
      </c>
      <c r="P90" s="758"/>
    </row>
    <row r="91" spans="3:22" s="408" customFormat="1" ht="3" customHeight="1" x14ac:dyDescent="0.25"/>
    <row r="92" spans="3:22" s="408" customFormat="1" ht="20.100000000000001" customHeight="1" x14ac:dyDescent="0.25">
      <c r="D92" s="408" t="s">
        <v>848</v>
      </c>
      <c r="F92" s="757" t="s">
        <v>652</v>
      </c>
      <c r="G92" s="758"/>
      <c r="N92" s="409" t="s">
        <v>849</v>
      </c>
      <c r="O92" s="832">
        <v>1250</v>
      </c>
      <c r="P92" s="833"/>
    </row>
    <row r="93" spans="3:22" s="408" customFormat="1" ht="11.25" customHeight="1" x14ac:dyDescent="0.25"/>
    <row r="94" spans="3:22" s="408" customFormat="1" ht="20.100000000000001" customHeight="1" x14ac:dyDescent="0.25">
      <c r="C94" s="410" t="s">
        <v>278</v>
      </c>
      <c r="D94" s="828" t="s">
        <v>851</v>
      </c>
      <c r="E94" s="828"/>
      <c r="F94" s="829" t="s">
        <v>352</v>
      </c>
      <c r="G94" s="829"/>
      <c r="H94" s="829"/>
      <c r="I94" s="829"/>
      <c r="J94" s="829"/>
      <c r="K94" s="828" t="s">
        <v>828</v>
      </c>
      <c r="L94" s="828"/>
      <c r="M94" s="828" t="s">
        <v>251</v>
      </c>
      <c r="N94" s="828"/>
      <c r="O94" s="410" t="s">
        <v>511</v>
      </c>
      <c r="P94" s="828" t="s">
        <v>254</v>
      </c>
      <c r="Q94" s="828"/>
      <c r="S94" s="827" t="s">
        <v>857</v>
      </c>
      <c r="T94" s="827"/>
      <c r="U94" s="827" t="s">
        <v>858</v>
      </c>
      <c r="V94" s="827"/>
    </row>
    <row r="95" spans="3:22" s="408" customFormat="1" ht="2.25" customHeight="1" x14ac:dyDescent="0.25"/>
    <row r="96" spans="3:22" s="408" customFormat="1" ht="20.100000000000001" customHeight="1" x14ac:dyDescent="0.25">
      <c r="C96" s="411">
        <v>1</v>
      </c>
      <c r="D96" s="834">
        <v>5548752</v>
      </c>
      <c r="E96" s="834"/>
      <c r="F96" s="831" t="s">
        <v>852</v>
      </c>
      <c r="G96" s="831"/>
      <c r="H96" s="831"/>
      <c r="I96" s="831"/>
      <c r="J96" s="831"/>
      <c r="K96" s="830" t="s">
        <v>854</v>
      </c>
      <c r="L96" s="830"/>
      <c r="M96" s="834">
        <v>50</v>
      </c>
      <c r="N96" s="834"/>
      <c r="O96" s="412">
        <v>100</v>
      </c>
      <c r="P96" s="835">
        <f>O96*M96</f>
        <v>5000</v>
      </c>
      <c r="Q96" s="835"/>
    </row>
    <row r="97" spans="3:17" s="408" customFormat="1" ht="20.100000000000001" customHeight="1" x14ac:dyDescent="0.25">
      <c r="C97" s="411">
        <v>1</v>
      </c>
      <c r="D97" s="834">
        <v>11112225</v>
      </c>
      <c r="E97" s="834"/>
      <c r="F97" s="831" t="s">
        <v>853</v>
      </c>
      <c r="G97" s="831"/>
      <c r="H97" s="831"/>
      <c r="I97" s="831"/>
      <c r="J97" s="831"/>
      <c r="K97" s="830" t="s">
        <v>854</v>
      </c>
      <c r="L97" s="830"/>
      <c r="M97" s="834">
        <v>500</v>
      </c>
      <c r="N97" s="834"/>
      <c r="O97" s="412">
        <v>10</v>
      </c>
      <c r="P97" s="835">
        <f t="shared" ref="P97:P98" si="0">O97*M97</f>
        <v>5000</v>
      </c>
      <c r="Q97" s="835"/>
    </row>
    <row r="98" spans="3:17" s="408" customFormat="1" ht="20.100000000000001" customHeight="1" x14ac:dyDescent="0.25">
      <c r="C98" s="413">
        <v>1</v>
      </c>
      <c r="D98" s="830">
        <v>999871112</v>
      </c>
      <c r="E98" s="830"/>
      <c r="F98" s="831" t="s">
        <v>324</v>
      </c>
      <c r="G98" s="831"/>
      <c r="H98" s="831"/>
      <c r="I98" s="831"/>
      <c r="J98" s="831"/>
      <c r="K98" s="830" t="s">
        <v>854</v>
      </c>
      <c r="L98" s="830"/>
      <c r="M98" s="830">
        <v>100</v>
      </c>
      <c r="N98" s="830"/>
      <c r="O98" s="414">
        <v>150</v>
      </c>
      <c r="P98" s="841">
        <f t="shared" si="0"/>
        <v>15000</v>
      </c>
      <c r="Q98" s="841"/>
    </row>
    <row r="99" spans="3:17" s="408" customFormat="1" ht="3" customHeight="1" x14ac:dyDescent="0.25"/>
    <row r="100" spans="3:17" s="408" customFormat="1" ht="20.100000000000001" customHeight="1" x14ac:dyDescent="0.25">
      <c r="C100" s="415"/>
      <c r="D100" s="415"/>
      <c r="E100" s="415"/>
      <c r="F100" s="415"/>
      <c r="G100" s="415"/>
      <c r="H100" s="415"/>
      <c r="I100" s="415"/>
      <c r="J100" s="415"/>
      <c r="K100" s="415"/>
      <c r="L100" s="415"/>
      <c r="M100" s="415"/>
      <c r="N100" s="415"/>
      <c r="O100" s="416" t="s">
        <v>254</v>
      </c>
      <c r="P100" s="842">
        <f>SUM(P96:Q99)</f>
        <v>25000</v>
      </c>
      <c r="Q100" s="842"/>
    </row>
    <row r="101" spans="3:17" s="408" customFormat="1" ht="20.100000000000001" customHeight="1" x14ac:dyDescent="0.25"/>
    <row r="102" spans="3:17" s="408" customFormat="1" ht="20.100000000000001" customHeight="1" x14ac:dyDescent="0.25"/>
  </sheetData>
  <mergeCells count="207">
    <mergeCell ref="M65:S65"/>
    <mergeCell ref="K70:M70"/>
    <mergeCell ref="C70:E70"/>
    <mergeCell ref="H70:I70"/>
    <mergeCell ref="P70:Q70"/>
    <mergeCell ref="D68:Q68"/>
    <mergeCell ref="R63:S63"/>
    <mergeCell ref="L63:Q63"/>
    <mergeCell ref="E53:G53"/>
    <mergeCell ref="E54:G54"/>
    <mergeCell ref="E55:K55"/>
    <mergeCell ref="R53:S53"/>
    <mergeCell ref="R54:S54"/>
    <mergeCell ref="O53:Q53"/>
    <mergeCell ref="O54:Q54"/>
    <mergeCell ref="R55:S55"/>
    <mergeCell ref="O55:Q55"/>
    <mergeCell ref="R56:S56"/>
    <mergeCell ref="C59:C60"/>
    <mergeCell ref="D61:E61"/>
    <mergeCell ref="D62:E62"/>
    <mergeCell ref="F60:K60"/>
    <mergeCell ref="G44:J44"/>
    <mergeCell ref="K44:N44"/>
    <mergeCell ref="O44:P44"/>
    <mergeCell ref="F61:K61"/>
    <mergeCell ref="F62:K62"/>
    <mergeCell ref="L60:M60"/>
    <mergeCell ref="N60:O60"/>
    <mergeCell ref="P60:Q60"/>
    <mergeCell ref="L59:O59"/>
    <mergeCell ref="P59:S59"/>
    <mergeCell ref="B51:T51"/>
    <mergeCell ref="I53:J53"/>
    <mergeCell ref="G56:K56"/>
    <mergeCell ref="L56:P56"/>
    <mergeCell ref="C56:F56"/>
    <mergeCell ref="D60:E60"/>
    <mergeCell ref="D59:K59"/>
    <mergeCell ref="E46:F46"/>
    <mergeCell ref="G46:J46"/>
    <mergeCell ref="R60:S60"/>
    <mergeCell ref="L61:M61"/>
    <mergeCell ref="L62:M62"/>
    <mergeCell ref="N61:O61"/>
    <mergeCell ref="N62:O62"/>
    <mergeCell ref="P61:Q61"/>
    <mergeCell ref="P62:Q62"/>
    <mergeCell ref="R61:S61"/>
    <mergeCell ref="R62:S62"/>
    <mergeCell ref="F5:L5"/>
    <mergeCell ref="F7:L7"/>
    <mergeCell ref="F9:L9"/>
    <mergeCell ref="C17:E17"/>
    <mergeCell ref="F17:G17"/>
    <mergeCell ref="H17:J17"/>
    <mergeCell ref="K17:N17"/>
    <mergeCell ref="O17:P17"/>
    <mergeCell ref="C21:E21"/>
    <mergeCell ref="F21:G21"/>
    <mergeCell ref="H21:J21"/>
    <mergeCell ref="K21:N21"/>
    <mergeCell ref="O21:P21"/>
    <mergeCell ref="Q13:R13"/>
    <mergeCell ref="D38:P39"/>
    <mergeCell ref="D28:P28"/>
    <mergeCell ref="D43:P43"/>
    <mergeCell ref="D36:H36"/>
    <mergeCell ref="D33:H33"/>
    <mergeCell ref="F30:H30"/>
    <mergeCell ref="N33:P33"/>
    <mergeCell ref="N30:P30"/>
    <mergeCell ref="Q17:R17"/>
    <mergeCell ref="Q21:R21"/>
    <mergeCell ref="D41:F41"/>
    <mergeCell ref="G41:I41"/>
    <mergeCell ref="M41:O41"/>
    <mergeCell ref="N36:P36"/>
    <mergeCell ref="C3:X3"/>
    <mergeCell ref="C14:E14"/>
    <mergeCell ref="F14:G14"/>
    <mergeCell ref="H14:J14"/>
    <mergeCell ref="K14:N14"/>
    <mergeCell ref="O14:P14"/>
    <mergeCell ref="Q14:R14"/>
    <mergeCell ref="S14:T14"/>
    <mergeCell ref="U14:V14"/>
    <mergeCell ref="W14:X14"/>
    <mergeCell ref="S13:T13"/>
    <mergeCell ref="U13:V13"/>
    <mergeCell ref="W13:X13"/>
    <mergeCell ref="V5:X5"/>
    <mergeCell ref="V7:X7"/>
    <mergeCell ref="V9:X9"/>
    <mergeCell ref="V11:X11"/>
    <mergeCell ref="F11:G11"/>
    <mergeCell ref="K11:L11"/>
    <mergeCell ref="C13:E13"/>
    <mergeCell ref="F13:G13"/>
    <mergeCell ref="H13:J13"/>
    <mergeCell ref="K13:N13"/>
    <mergeCell ref="O13:P13"/>
    <mergeCell ref="S15:T15"/>
    <mergeCell ref="U15:V15"/>
    <mergeCell ref="W15:X15"/>
    <mergeCell ref="C16:E16"/>
    <mergeCell ref="F16:G16"/>
    <mergeCell ref="H16:J16"/>
    <mergeCell ref="K16:N16"/>
    <mergeCell ref="O16:P16"/>
    <mergeCell ref="Q16:R16"/>
    <mergeCell ref="S16:T16"/>
    <mergeCell ref="C15:E15"/>
    <mergeCell ref="F15:G15"/>
    <mergeCell ref="H15:J15"/>
    <mergeCell ref="K15:N15"/>
    <mergeCell ref="O15:P15"/>
    <mergeCell ref="Q15:R15"/>
    <mergeCell ref="U16:V16"/>
    <mergeCell ref="W16:X16"/>
    <mergeCell ref="S17:T17"/>
    <mergeCell ref="U17:V17"/>
    <mergeCell ref="W17:X17"/>
    <mergeCell ref="C18:E18"/>
    <mergeCell ref="F18:G18"/>
    <mergeCell ref="H18:J18"/>
    <mergeCell ref="K18:N18"/>
    <mergeCell ref="O18:P18"/>
    <mergeCell ref="Q18:R18"/>
    <mergeCell ref="S18:T18"/>
    <mergeCell ref="U18:V18"/>
    <mergeCell ref="W18:X18"/>
    <mergeCell ref="S19:T19"/>
    <mergeCell ref="U19:V19"/>
    <mergeCell ref="W19:X19"/>
    <mergeCell ref="C20:E20"/>
    <mergeCell ref="F20:G20"/>
    <mergeCell ref="H20:J20"/>
    <mergeCell ref="K20:N20"/>
    <mergeCell ref="O20:P20"/>
    <mergeCell ref="Q20:R20"/>
    <mergeCell ref="S20:T20"/>
    <mergeCell ref="C19:E19"/>
    <mergeCell ref="F19:G19"/>
    <mergeCell ref="H19:J19"/>
    <mergeCell ref="K19:N19"/>
    <mergeCell ref="O19:P19"/>
    <mergeCell ref="Q19:R19"/>
    <mergeCell ref="U20:V20"/>
    <mergeCell ref="W20:X20"/>
    <mergeCell ref="O90:P90"/>
    <mergeCell ref="S21:T21"/>
    <mergeCell ref="U21:V21"/>
    <mergeCell ref="W21:X21"/>
    <mergeCell ref="C22:E22"/>
    <mergeCell ref="F22:G22"/>
    <mergeCell ref="H22:J22"/>
    <mergeCell ref="K22:N22"/>
    <mergeCell ref="O22:P22"/>
    <mergeCell ref="Q22:R22"/>
    <mergeCell ref="S22:T22"/>
    <mergeCell ref="U22:V22"/>
    <mergeCell ref="W22:X22"/>
    <mergeCell ref="K46:N46"/>
    <mergeCell ref="O46:P46"/>
    <mergeCell ref="E47:F47"/>
    <mergeCell ref="G47:J47"/>
    <mergeCell ref="K47:N47"/>
    <mergeCell ref="O47:P47"/>
    <mergeCell ref="O45:P45"/>
    <mergeCell ref="K45:N45"/>
    <mergeCell ref="G45:J45"/>
    <mergeCell ref="E45:F45"/>
    <mergeCell ref="E44:F44"/>
    <mergeCell ref="F98:J98"/>
    <mergeCell ref="K98:L98"/>
    <mergeCell ref="D97:E97"/>
    <mergeCell ref="M97:N97"/>
    <mergeCell ref="P97:Q97"/>
    <mergeCell ref="D98:E98"/>
    <mergeCell ref="M98:N98"/>
    <mergeCell ref="P98:Q98"/>
    <mergeCell ref="P100:Q100"/>
    <mergeCell ref="S94:T94"/>
    <mergeCell ref="U94:V94"/>
    <mergeCell ref="C84:Q84"/>
    <mergeCell ref="K94:L94"/>
    <mergeCell ref="F94:J94"/>
    <mergeCell ref="K96:L96"/>
    <mergeCell ref="F96:J96"/>
    <mergeCell ref="F97:J97"/>
    <mergeCell ref="K97:L97"/>
    <mergeCell ref="F92:G92"/>
    <mergeCell ref="O92:P92"/>
    <mergeCell ref="D94:E94"/>
    <mergeCell ref="M94:N94"/>
    <mergeCell ref="P94:Q94"/>
    <mergeCell ref="D96:E96"/>
    <mergeCell ref="M96:N96"/>
    <mergeCell ref="P96:Q96"/>
    <mergeCell ref="F86:G86"/>
    <mergeCell ref="O86:P86"/>
    <mergeCell ref="F88:G88"/>
    <mergeCell ref="F90:G90"/>
    <mergeCell ref="H90:I90"/>
    <mergeCell ref="H88:P88"/>
    <mergeCell ref="J90:L90"/>
  </mergeCells>
  <pageMargins left="0.7" right="0.7" top="0.75" bottom="0.75" header="0.3" footer="0.3"/>
  <pageSetup orientation="portrait" r:id="rId1"/>
  <ignoredErrors>
    <ignoredError sqref="F86 F89:G89 F91:G91 F8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R106"/>
  <sheetViews>
    <sheetView topLeftCell="A85" zoomScale="90" zoomScaleNormal="90" workbookViewId="0">
      <selection activeCell="D78" sqref="D78:J106"/>
    </sheetView>
  </sheetViews>
  <sheetFormatPr baseColWidth="10" defaultRowHeight="15" x14ac:dyDescent="0.25"/>
  <cols>
    <col min="1" max="1" width="3.7109375" style="14" customWidth="1"/>
    <col min="2" max="2" width="27.7109375" style="14" customWidth="1"/>
    <col min="3" max="3" width="3.7109375" style="14" customWidth="1"/>
    <col min="4" max="4" width="17.5703125" style="14" customWidth="1"/>
    <col min="5" max="5" width="5.7109375" style="14" customWidth="1"/>
    <col min="6" max="6" width="15.140625" style="14" bestFit="1" customWidth="1"/>
    <col min="7" max="7" width="5.85546875" style="14" customWidth="1"/>
    <col min="8" max="8" width="14.42578125" style="14" bestFit="1" customWidth="1"/>
    <col min="9" max="9" width="4.85546875" style="13" customWidth="1"/>
    <col min="10" max="10" width="16.5703125" style="14" customWidth="1"/>
    <col min="11" max="11" width="33.28515625" style="14" customWidth="1"/>
    <col min="12" max="12" width="13" style="14" bestFit="1" customWidth="1"/>
    <col min="13" max="13" width="6" style="14" customWidth="1"/>
    <col min="14" max="14" width="11.42578125" style="14"/>
    <col min="15" max="15" width="19.7109375" style="14" customWidth="1"/>
    <col min="16" max="16" width="14.85546875" style="14" bestFit="1" customWidth="1"/>
    <col min="17" max="16384" width="11.42578125" style="14"/>
  </cols>
  <sheetData>
    <row r="3" spans="2:18" ht="21" customHeight="1" x14ac:dyDescent="0.25">
      <c r="B3" s="152" t="s">
        <v>234</v>
      </c>
      <c r="D3" s="152" t="s">
        <v>213</v>
      </c>
      <c r="E3" s="20"/>
      <c r="F3" s="152" t="s">
        <v>212</v>
      </c>
      <c r="G3" s="20"/>
      <c r="H3" s="152" t="s">
        <v>221</v>
      </c>
      <c r="J3" s="152" t="s">
        <v>236</v>
      </c>
      <c r="L3" s="176"/>
      <c r="M3" s="176" t="s">
        <v>211</v>
      </c>
      <c r="N3" s="176" t="s">
        <v>229</v>
      </c>
      <c r="O3" s="176" t="s">
        <v>230</v>
      </c>
      <c r="P3" s="176" t="s">
        <v>231</v>
      </c>
    </row>
    <row r="4" spans="2:18" x14ac:dyDescent="0.25">
      <c r="B4" s="14" t="s">
        <v>195</v>
      </c>
      <c r="D4" s="14" t="s">
        <v>195</v>
      </c>
      <c r="F4" s="14" t="s">
        <v>216</v>
      </c>
      <c r="H4" s="14" t="s">
        <v>216</v>
      </c>
      <c r="L4" s="14" t="s">
        <v>227</v>
      </c>
      <c r="M4" s="13">
        <v>10</v>
      </c>
      <c r="N4" s="153">
        <v>10</v>
      </c>
      <c r="O4" s="153">
        <f>N4*M4</f>
        <v>100</v>
      </c>
      <c r="P4" s="154">
        <f>O4/M4</f>
        <v>10</v>
      </c>
      <c r="R4" s="14">
        <v>10</v>
      </c>
    </row>
    <row r="5" spans="2:18" x14ac:dyDescent="0.25">
      <c r="B5" s="14" t="s">
        <v>210</v>
      </c>
      <c r="D5" s="14" t="s">
        <v>210</v>
      </c>
      <c r="F5" s="14" t="s">
        <v>214</v>
      </c>
      <c r="H5" s="14" t="s">
        <v>214</v>
      </c>
      <c r="L5" s="14" t="s">
        <v>228</v>
      </c>
      <c r="M5" s="13">
        <v>10</v>
      </c>
      <c r="N5" s="153">
        <v>20</v>
      </c>
      <c r="O5" s="153">
        <f>N5*M5</f>
        <v>200</v>
      </c>
      <c r="P5" s="154">
        <f>O5/M5</f>
        <v>20</v>
      </c>
      <c r="R5" s="14">
        <v>20</v>
      </c>
    </row>
    <row r="6" spans="2:18" x14ac:dyDescent="0.25">
      <c r="B6" s="14" t="s">
        <v>235</v>
      </c>
      <c r="D6" s="14" t="s">
        <v>226</v>
      </c>
      <c r="F6" s="14" t="s">
        <v>215</v>
      </c>
      <c r="H6" s="14" t="s">
        <v>211</v>
      </c>
    </row>
    <row r="7" spans="2:18" x14ac:dyDescent="0.25">
      <c r="D7" s="14" t="s">
        <v>233</v>
      </c>
      <c r="F7" s="14" t="s">
        <v>217</v>
      </c>
      <c r="H7" s="14" t="s">
        <v>222</v>
      </c>
      <c r="M7" s="14">
        <f>SUM(M4:M6)</f>
        <v>20</v>
      </c>
      <c r="O7" s="154">
        <f>SUM(O4:O6)</f>
        <v>300</v>
      </c>
      <c r="P7" s="154">
        <f>O7/M7</f>
        <v>15</v>
      </c>
      <c r="R7" s="14">
        <v>20</v>
      </c>
    </row>
    <row r="8" spans="2:18" x14ac:dyDescent="0.25">
      <c r="F8" s="14" t="s">
        <v>218</v>
      </c>
      <c r="H8" s="14" t="s">
        <v>223</v>
      </c>
    </row>
    <row r="9" spans="2:18" x14ac:dyDescent="0.25">
      <c r="F9" s="14" t="s">
        <v>211</v>
      </c>
      <c r="H9" s="14" t="s">
        <v>224</v>
      </c>
      <c r="L9" s="14" t="s">
        <v>232</v>
      </c>
      <c r="M9" s="14">
        <v>1</v>
      </c>
      <c r="N9" s="14">
        <v>50</v>
      </c>
      <c r="R9" s="14">
        <v>19</v>
      </c>
    </row>
    <row r="10" spans="2:18" x14ac:dyDescent="0.25">
      <c r="F10" s="14" t="s">
        <v>219</v>
      </c>
      <c r="H10" s="14" t="s">
        <v>225</v>
      </c>
    </row>
    <row r="11" spans="2:18" x14ac:dyDescent="0.25">
      <c r="F11" s="14" t="s">
        <v>220</v>
      </c>
    </row>
    <row r="14" spans="2:18" ht="21.75" customHeight="1" x14ac:dyDescent="0.25">
      <c r="B14" s="152" t="s">
        <v>300</v>
      </c>
      <c r="F14" s="152" t="s">
        <v>301</v>
      </c>
    </row>
    <row r="15" spans="2:18" x14ac:dyDescent="0.25">
      <c r="B15" s="14" t="s">
        <v>195</v>
      </c>
      <c r="F15" s="13" t="s">
        <v>248</v>
      </c>
      <c r="J15" s="14" t="s">
        <v>195</v>
      </c>
    </row>
    <row r="16" spans="2:18" x14ac:dyDescent="0.25">
      <c r="B16" s="14" t="s">
        <v>287</v>
      </c>
      <c r="F16" s="175" t="s">
        <v>298</v>
      </c>
    </row>
    <row r="17" spans="2:18" x14ac:dyDescent="0.25">
      <c r="B17" s="14" t="s">
        <v>288</v>
      </c>
      <c r="F17" s="13" t="s">
        <v>296</v>
      </c>
      <c r="L17" s="3">
        <v>0</v>
      </c>
      <c r="M17" s="3"/>
      <c r="N17" s="3"/>
      <c r="O17" s="3">
        <v>50</v>
      </c>
      <c r="P17" s="3"/>
      <c r="Q17" s="3">
        <v>100</v>
      </c>
      <c r="R17" s="3"/>
    </row>
    <row r="18" spans="2:18" x14ac:dyDescent="0.25">
      <c r="B18" s="14" t="s">
        <v>294</v>
      </c>
      <c r="F18" s="175" t="s">
        <v>298</v>
      </c>
      <c r="L18" s="3"/>
      <c r="M18" s="3"/>
      <c r="N18" s="3"/>
      <c r="O18" s="3">
        <v>10</v>
      </c>
      <c r="P18" s="3"/>
      <c r="Q18" s="3"/>
      <c r="R18" s="3"/>
    </row>
    <row r="19" spans="2:18" x14ac:dyDescent="0.25">
      <c r="B19" s="14" t="s">
        <v>295</v>
      </c>
      <c r="F19" s="13" t="s">
        <v>297</v>
      </c>
      <c r="L19" s="3"/>
      <c r="M19" s="3"/>
      <c r="N19" s="3"/>
      <c r="O19" s="3">
        <v>10</v>
      </c>
      <c r="P19" s="3"/>
      <c r="Q19" s="3"/>
      <c r="R19" s="3"/>
    </row>
    <row r="20" spans="2:18" x14ac:dyDescent="0.25">
      <c r="B20" s="14" t="s">
        <v>289</v>
      </c>
      <c r="F20" s="175" t="s">
        <v>298</v>
      </c>
      <c r="L20" s="3"/>
      <c r="M20" s="3"/>
      <c r="N20" s="3"/>
      <c r="O20" s="3">
        <v>-4</v>
      </c>
      <c r="P20" s="3"/>
      <c r="Q20" s="3"/>
      <c r="R20" s="3"/>
    </row>
    <row r="21" spans="2:18" x14ac:dyDescent="0.25">
      <c r="B21" s="14" t="s">
        <v>290</v>
      </c>
      <c r="F21" s="13" t="s">
        <v>296</v>
      </c>
    </row>
    <row r="22" spans="2:18" x14ac:dyDescent="0.25">
      <c r="B22" s="14" t="s">
        <v>291</v>
      </c>
      <c r="F22" s="175" t="s">
        <v>298</v>
      </c>
    </row>
    <row r="23" spans="2:18" x14ac:dyDescent="0.25">
      <c r="B23" s="14" t="s">
        <v>292</v>
      </c>
      <c r="F23" s="13" t="s">
        <v>287</v>
      </c>
    </row>
    <row r="24" spans="2:18" x14ac:dyDescent="0.25">
      <c r="B24" s="14" t="s">
        <v>293</v>
      </c>
    </row>
    <row r="25" spans="2:18" x14ac:dyDescent="0.25">
      <c r="B25" s="14" t="s">
        <v>299</v>
      </c>
    </row>
    <row r="26" spans="2:18" x14ac:dyDescent="0.25">
      <c r="B26" s="14" t="s">
        <v>247</v>
      </c>
    </row>
    <row r="27" spans="2:18" x14ac:dyDescent="0.25">
      <c r="B27" s="14" t="s">
        <v>303</v>
      </c>
      <c r="C27" s="14">
        <v>3</v>
      </c>
    </row>
    <row r="32" spans="2:18" x14ac:dyDescent="0.25">
      <c r="B32" s="892" t="s">
        <v>304</v>
      </c>
      <c r="C32" s="892"/>
      <c r="D32" s="892"/>
      <c r="F32" s="164" t="s">
        <v>314</v>
      </c>
      <c r="J32" s="892" t="s">
        <v>271</v>
      </c>
      <c r="K32" s="892"/>
      <c r="L32" s="892"/>
      <c r="M32" s="892"/>
      <c r="N32" s="892"/>
      <c r="O32" s="892"/>
    </row>
    <row r="33" spans="2:10" x14ac:dyDescent="0.25">
      <c r="B33" s="14" t="s">
        <v>195</v>
      </c>
      <c r="C33" s="14" t="s">
        <v>305</v>
      </c>
      <c r="F33" s="14" t="s">
        <v>195</v>
      </c>
      <c r="J33" s="14" t="s">
        <v>255</v>
      </c>
    </row>
    <row r="34" spans="2:10" x14ac:dyDescent="0.25">
      <c r="B34" s="14" t="s">
        <v>249</v>
      </c>
      <c r="D34" s="14" t="s">
        <v>310</v>
      </c>
      <c r="F34" s="14" t="s">
        <v>249</v>
      </c>
      <c r="J34" s="14" t="s">
        <v>256</v>
      </c>
    </row>
    <row r="35" spans="2:10" x14ac:dyDescent="0.25">
      <c r="B35" s="14" t="s">
        <v>210</v>
      </c>
      <c r="C35" s="14" t="s">
        <v>306</v>
      </c>
      <c r="J35" s="14" t="s">
        <v>257</v>
      </c>
    </row>
    <row r="36" spans="2:10" x14ac:dyDescent="0.25">
      <c r="B36" s="14" t="s">
        <v>222</v>
      </c>
      <c r="C36" s="14" t="s">
        <v>222</v>
      </c>
    </row>
    <row r="37" spans="2:10" x14ac:dyDescent="0.25">
      <c r="B37" s="14" t="s">
        <v>308</v>
      </c>
      <c r="C37" s="14" t="s">
        <v>307</v>
      </c>
      <c r="J37" s="14" t="s">
        <v>259</v>
      </c>
    </row>
    <row r="38" spans="2:10" x14ac:dyDescent="0.25">
      <c r="B38" s="14" t="s">
        <v>241</v>
      </c>
      <c r="C38" s="14" t="s">
        <v>309</v>
      </c>
      <c r="I38" s="13">
        <v>1</v>
      </c>
      <c r="J38" s="14" t="s">
        <v>258</v>
      </c>
    </row>
    <row r="39" spans="2:10" x14ac:dyDescent="0.25">
      <c r="B39" s="14" t="s">
        <v>242</v>
      </c>
      <c r="I39" s="13">
        <v>2</v>
      </c>
      <c r="J39" s="14" t="s">
        <v>260</v>
      </c>
    </row>
    <row r="40" spans="2:10" x14ac:dyDescent="0.25">
      <c r="B40" s="14" t="s">
        <v>243</v>
      </c>
      <c r="D40" s="14">
        <v>400000</v>
      </c>
    </row>
    <row r="41" spans="2:10" x14ac:dyDescent="0.25">
      <c r="B41" s="14" t="s">
        <v>244</v>
      </c>
      <c r="D41" s="14" t="s">
        <v>311</v>
      </c>
      <c r="J41" s="14" t="s">
        <v>261</v>
      </c>
    </row>
    <row r="42" spans="2:10" x14ac:dyDescent="0.25">
      <c r="B42" s="14" t="s">
        <v>245</v>
      </c>
    </row>
    <row r="43" spans="2:10" x14ac:dyDescent="0.25">
      <c r="B43" s="14" t="s">
        <v>246</v>
      </c>
      <c r="C43" s="14" t="s">
        <v>312</v>
      </c>
      <c r="I43" s="13">
        <v>1</v>
      </c>
      <c r="J43" s="14" t="s">
        <v>268</v>
      </c>
    </row>
    <row r="44" spans="2:10" x14ac:dyDescent="0.25">
      <c r="B44" s="14" t="s">
        <v>248</v>
      </c>
      <c r="C44" s="14" t="s">
        <v>312</v>
      </c>
      <c r="I44" s="13">
        <v>2</v>
      </c>
      <c r="J44" s="14" t="s">
        <v>262</v>
      </c>
    </row>
    <row r="45" spans="2:10" x14ac:dyDescent="0.25">
      <c r="B45" s="14" t="s">
        <v>247</v>
      </c>
      <c r="C45" s="14" t="s">
        <v>313</v>
      </c>
      <c r="I45" s="13">
        <v>3</v>
      </c>
      <c r="J45" s="14" t="s">
        <v>263</v>
      </c>
    </row>
    <row r="46" spans="2:10" x14ac:dyDescent="0.25">
      <c r="B46" s="14" t="s">
        <v>250</v>
      </c>
      <c r="I46" s="13">
        <v>4</v>
      </c>
      <c r="J46" s="14" t="s">
        <v>264</v>
      </c>
    </row>
    <row r="47" spans="2:10" x14ac:dyDescent="0.25">
      <c r="B47" s="14" t="s">
        <v>315</v>
      </c>
      <c r="C47" s="14" t="s">
        <v>317</v>
      </c>
      <c r="I47" s="13">
        <v>5</v>
      </c>
      <c r="J47" s="14" t="s">
        <v>265</v>
      </c>
    </row>
    <row r="48" spans="2:10" x14ac:dyDescent="0.25">
      <c r="B48" s="14" t="s">
        <v>316</v>
      </c>
      <c r="C48" s="14" t="s">
        <v>317</v>
      </c>
      <c r="J48" s="14" t="s">
        <v>267</v>
      </c>
    </row>
    <row r="49" spans="2:11" x14ac:dyDescent="0.25">
      <c r="B49" s="14" t="s">
        <v>318</v>
      </c>
      <c r="C49" s="893">
        <v>40544</v>
      </c>
      <c r="D49" s="893"/>
      <c r="J49" s="14" t="s">
        <v>266</v>
      </c>
    </row>
    <row r="50" spans="2:11" x14ac:dyDescent="0.25">
      <c r="B50" s="14" t="s">
        <v>319</v>
      </c>
      <c r="C50" s="894">
        <v>35000</v>
      </c>
      <c r="D50" s="894"/>
      <c r="J50" s="14" t="s">
        <v>269</v>
      </c>
    </row>
    <row r="51" spans="2:11" x14ac:dyDescent="0.25">
      <c r="B51" s="14" t="s">
        <v>320</v>
      </c>
      <c r="J51" s="14" t="s">
        <v>270</v>
      </c>
    </row>
    <row r="52" spans="2:11" x14ac:dyDescent="0.25">
      <c r="B52" s="14" t="s">
        <v>321</v>
      </c>
      <c r="J52" s="14" t="s">
        <v>272</v>
      </c>
    </row>
    <row r="53" spans="2:11" x14ac:dyDescent="0.25">
      <c r="B53" s="14" t="s">
        <v>322</v>
      </c>
    </row>
    <row r="55" spans="2:11" x14ac:dyDescent="0.25">
      <c r="J55" s="168" t="s">
        <v>278</v>
      </c>
      <c r="K55" s="165" t="s">
        <v>279</v>
      </c>
    </row>
    <row r="56" spans="2:11" x14ac:dyDescent="0.25">
      <c r="J56" s="166">
        <v>1</v>
      </c>
      <c r="K56" s="167" t="s">
        <v>268</v>
      </c>
    </row>
    <row r="57" spans="2:11" x14ac:dyDescent="0.25">
      <c r="J57" s="166">
        <v>2</v>
      </c>
      <c r="K57" s="167" t="s">
        <v>262</v>
      </c>
    </row>
    <row r="58" spans="2:11" x14ac:dyDescent="0.25">
      <c r="J58" s="166">
        <v>3</v>
      </c>
      <c r="K58" s="167" t="s">
        <v>263</v>
      </c>
    </row>
    <row r="59" spans="2:11" x14ac:dyDescent="0.25">
      <c r="J59" s="166">
        <v>4</v>
      </c>
      <c r="K59" s="167" t="s">
        <v>264</v>
      </c>
    </row>
    <row r="60" spans="2:11" x14ac:dyDescent="0.25">
      <c r="J60" s="166">
        <v>5</v>
      </c>
      <c r="K60" s="167" t="s">
        <v>265</v>
      </c>
    </row>
    <row r="63" spans="2:11" x14ac:dyDescent="0.25">
      <c r="D63" s="14" t="s">
        <v>195</v>
      </c>
      <c r="F63" s="14" t="s">
        <v>417</v>
      </c>
    </row>
    <row r="64" spans="2:11" x14ac:dyDescent="0.25">
      <c r="D64" s="14" t="s">
        <v>249</v>
      </c>
      <c r="F64" s="14" t="s">
        <v>418</v>
      </c>
    </row>
    <row r="65" spans="4:13" x14ac:dyDescent="0.25">
      <c r="D65" s="14" t="s">
        <v>214</v>
      </c>
      <c r="F65" s="14" t="s">
        <v>419</v>
      </c>
    </row>
    <row r="66" spans="4:13" x14ac:dyDescent="0.25">
      <c r="D66" s="14" t="s">
        <v>410</v>
      </c>
      <c r="F66" s="14" t="s">
        <v>295</v>
      </c>
    </row>
    <row r="67" spans="4:13" x14ac:dyDescent="0.25">
      <c r="D67" s="14" t="s">
        <v>242</v>
      </c>
      <c r="F67" s="14" t="s">
        <v>420</v>
      </c>
    </row>
    <row r="68" spans="4:13" x14ac:dyDescent="0.25">
      <c r="D68" s="14" t="s">
        <v>411</v>
      </c>
    </row>
    <row r="69" spans="4:13" x14ac:dyDescent="0.25">
      <c r="D69" s="14" t="s">
        <v>412</v>
      </c>
    </row>
    <row r="70" spans="4:13" x14ac:dyDescent="0.25">
      <c r="D70" s="14" t="s">
        <v>413</v>
      </c>
    </row>
    <row r="71" spans="4:13" x14ac:dyDescent="0.25">
      <c r="D71" s="14" t="s">
        <v>414</v>
      </c>
    </row>
    <row r="72" spans="4:13" x14ac:dyDescent="0.25">
      <c r="D72" s="14" t="s">
        <v>373</v>
      </c>
      <c r="F72" s="153"/>
      <c r="G72" s="153"/>
      <c r="H72" s="153"/>
      <c r="I72" s="182"/>
      <c r="J72" s="153"/>
      <c r="K72" s="153"/>
      <c r="L72" s="153"/>
      <c r="M72" s="153"/>
    </row>
    <row r="73" spans="4:13" x14ac:dyDescent="0.25">
      <c r="D73" s="14" t="s">
        <v>374</v>
      </c>
      <c r="F73" s="153"/>
      <c r="G73" s="153"/>
      <c r="H73" s="153"/>
      <c r="I73" s="182"/>
      <c r="J73" s="153"/>
      <c r="K73" s="153"/>
      <c r="L73" s="153"/>
      <c r="M73" s="153"/>
    </row>
    <row r="74" spans="4:13" x14ac:dyDescent="0.25">
      <c r="D74" s="14" t="s">
        <v>415</v>
      </c>
      <c r="F74" s="153"/>
      <c r="G74" s="153"/>
      <c r="H74" s="153"/>
      <c r="I74" s="182"/>
      <c r="J74" s="153"/>
      <c r="K74" s="153"/>
      <c r="L74" s="153"/>
      <c r="M74" s="153"/>
    </row>
    <row r="75" spans="4:13" x14ac:dyDescent="0.25">
      <c r="D75" s="14" t="s">
        <v>416</v>
      </c>
      <c r="F75" s="153"/>
      <c r="G75" s="153"/>
      <c r="H75" s="153"/>
      <c r="I75" s="182"/>
      <c r="J75" s="153"/>
      <c r="K75" s="153"/>
      <c r="L75" s="153"/>
      <c r="M75" s="153"/>
    </row>
    <row r="76" spans="4:13" x14ac:dyDescent="0.25">
      <c r="F76" s="153"/>
      <c r="G76" s="153"/>
      <c r="H76" s="153"/>
      <c r="I76" s="182"/>
      <c r="J76" s="153"/>
      <c r="K76" s="153"/>
      <c r="L76" s="153"/>
      <c r="M76" s="153"/>
    </row>
    <row r="77" spans="4:13" ht="21" customHeight="1" x14ac:dyDescent="0.25">
      <c r="F77" s="153"/>
      <c r="G77" s="153"/>
      <c r="H77" s="153"/>
      <c r="I77" s="182"/>
      <c r="J77" s="153"/>
      <c r="K77" s="153"/>
      <c r="L77" s="153"/>
      <c r="M77" s="153"/>
    </row>
    <row r="78" spans="4:13" x14ac:dyDescent="0.25">
      <c r="D78" s="895" t="s">
        <v>549</v>
      </c>
      <c r="E78" s="895"/>
      <c r="F78" s="895"/>
      <c r="G78" s="285"/>
      <c r="H78" s="895" t="s">
        <v>549</v>
      </c>
      <c r="I78" s="895"/>
      <c r="J78" s="895"/>
      <c r="K78" s="153"/>
      <c r="L78" s="153"/>
      <c r="M78" s="153"/>
    </row>
    <row r="79" spans="4:13" x14ac:dyDescent="0.25">
      <c r="D79" s="284" t="s">
        <v>195</v>
      </c>
      <c r="F79" s="282">
        <v>1</v>
      </c>
      <c r="G79" s="153"/>
      <c r="H79" s="284" t="s">
        <v>195</v>
      </c>
      <c r="I79" s="14"/>
      <c r="J79" s="282">
        <v>2</v>
      </c>
      <c r="K79" s="153"/>
      <c r="L79" s="183"/>
      <c r="M79" s="153"/>
    </row>
    <row r="80" spans="4:13" x14ac:dyDescent="0.25">
      <c r="D80" s="284" t="s">
        <v>548</v>
      </c>
      <c r="F80" s="286">
        <v>1</v>
      </c>
      <c r="G80" s="153"/>
      <c r="H80" s="284" t="s">
        <v>548</v>
      </c>
      <c r="I80" s="14"/>
      <c r="J80" s="286">
        <v>1</v>
      </c>
      <c r="K80" s="153"/>
      <c r="L80" s="153"/>
      <c r="M80" s="153"/>
    </row>
    <row r="81" spans="4:17" x14ac:dyDescent="0.25">
      <c r="D81" s="284" t="s">
        <v>546</v>
      </c>
      <c r="F81" s="288" t="s">
        <v>541</v>
      </c>
      <c r="G81" s="153"/>
      <c r="H81" s="284" t="s">
        <v>546</v>
      </c>
      <c r="I81" s="14"/>
      <c r="J81" s="288" t="s">
        <v>541</v>
      </c>
      <c r="K81" s="153"/>
      <c r="L81" s="153"/>
      <c r="M81" s="153"/>
    </row>
    <row r="82" spans="4:17" x14ac:dyDescent="0.25">
      <c r="D82" s="284" t="s">
        <v>547</v>
      </c>
      <c r="F82" s="290">
        <v>0.03</v>
      </c>
      <c r="G82" s="153"/>
      <c r="H82" s="284" t="s">
        <v>547</v>
      </c>
      <c r="I82" s="14"/>
      <c r="J82" s="290">
        <v>0.04</v>
      </c>
      <c r="L82" s="153" t="s">
        <v>551</v>
      </c>
      <c r="M82" s="153"/>
      <c r="N82" s="153"/>
    </row>
    <row r="83" spans="4:17" x14ac:dyDescent="0.25">
      <c r="D83" s="284" t="s">
        <v>539</v>
      </c>
      <c r="F83" s="287">
        <v>44197</v>
      </c>
      <c r="G83" s="153"/>
      <c r="H83" s="284" t="s">
        <v>539</v>
      </c>
      <c r="I83" s="14"/>
      <c r="J83" s="287">
        <v>44197</v>
      </c>
      <c r="L83" s="311" t="s">
        <v>411</v>
      </c>
      <c r="M83" s="891" t="s">
        <v>637</v>
      </c>
      <c r="N83" s="891"/>
      <c r="O83" s="311" t="s">
        <v>638</v>
      </c>
      <c r="P83" s="311"/>
      <c r="Q83" s="311" t="s">
        <v>217</v>
      </c>
    </row>
    <row r="84" spans="4:17" x14ac:dyDescent="0.25">
      <c r="D84" s="284" t="s">
        <v>540</v>
      </c>
      <c r="F84" s="287">
        <v>44227</v>
      </c>
      <c r="G84" s="153"/>
      <c r="H84" s="284" t="s">
        <v>540</v>
      </c>
      <c r="I84" s="14"/>
      <c r="J84" s="287">
        <v>44227</v>
      </c>
      <c r="L84" s="182" t="s">
        <v>541</v>
      </c>
      <c r="M84" s="890" t="s">
        <v>552</v>
      </c>
      <c r="N84" s="890"/>
      <c r="O84" s="312">
        <v>1</v>
      </c>
      <c r="P84" s="305"/>
      <c r="Q84" s="305" t="s">
        <v>635</v>
      </c>
    </row>
    <row r="85" spans="4:17" x14ac:dyDescent="0.25">
      <c r="D85" s="284" t="s">
        <v>544</v>
      </c>
      <c r="F85" s="289">
        <v>0.01</v>
      </c>
      <c r="G85" s="153"/>
      <c r="H85" s="284" t="s">
        <v>544</v>
      </c>
      <c r="I85" s="14"/>
      <c r="J85" s="289">
        <v>5000.01</v>
      </c>
      <c r="K85" s="153"/>
      <c r="L85" s="182" t="s">
        <v>553</v>
      </c>
      <c r="M85" s="890" t="s">
        <v>554</v>
      </c>
      <c r="N85" s="890"/>
      <c r="O85" s="312">
        <v>0.5</v>
      </c>
      <c r="P85" s="305"/>
      <c r="Q85" s="305" t="s">
        <v>636</v>
      </c>
    </row>
    <row r="86" spans="4:17" x14ac:dyDescent="0.25">
      <c r="D86" s="284" t="s">
        <v>545</v>
      </c>
      <c r="F86" s="289">
        <v>5000</v>
      </c>
      <c r="G86" s="153"/>
      <c r="H86" s="284" t="s">
        <v>545</v>
      </c>
      <c r="I86" s="14"/>
      <c r="J86" s="289">
        <v>10000</v>
      </c>
      <c r="K86" s="153"/>
      <c r="L86" s="182" t="s">
        <v>541</v>
      </c>
      <c r="M86" s="890" t="s">
        <v>554</v>
      </c>
      <c r="N86" s="890"/>
      <c r="O86" s="312">
        <v>0</v>
      </c>
      <c r="Q86" s="305" t="s">
        <v>636</v>
      </c>
    </row>
    <row r="87" spans="4:17" x14ac:dyDescent="0.25">
      <c r="D87" s="284"/>
      <c r="F87" s="283"/>
      <c r="G87" s="153"/>
      <c r="H87" s="284"/>
      <c r="I87" s="14"/>
      <c r="J87" s="283"/>
      <c r="K87" s="153"/>
      <c r="L87" s="153"/>
      <c r="M87" s="153"/>
    </row>
    <row r="88" spans="4:17" x14ac:dyDescent="0.25">
      <c r="D88" s="895" t="s">
        <v>549</v>
      </c>
      <c r="E88" s="895"/>
      <c r="F88" s="895"/>
      <c r="G88" s="291"/>
      <c r="H88" s="895" t="s">
        <v>549</v>
      </c>
      <c r="I88" s="895"/>
      <c r="J88" s="895"/>
      <c r="K88" s="153"/>
      <c r="L88" s="895" t="s">
        <v>628</v>
      </c>
      <c r="M88" s="895"/>
      <c r="N88" s="895"/>
    </row>
    <row r="89" spans="4:17" x14ac:dyDescent="0.25">
      <c r="D89" s="284" t="s">
        <v>195</v>
      </c>
      <c r="F89" s="286">
        <v>3</v>
      </c>
      <c r="G89" s="153"/>
      <c r="H89" s="284" t="s">
        <v>195</v>
      </c>
      <c r="I89" s="14"/>
      <c r="J89" s="286">
        <v>4</v>
      </c>
      <c r="K89" s="153"/>
      <c r="L89" s="284" t="s">
        <v>195</v>
      </c>
      <c r="N89" s="286">
        <v>1</v>
      </c>
    </row>
    <row r="90" spans="4:17" x14ac:dyDescent="0.25">
      <c r="D90" s="284" t="s">
        <v>548</v>
      </c>
      <c r="F90" s="286">
        <v>1</v>
      </c>
      <c r="G90" s="153"/>
      <c r="H90" s="284" t="s">
        <v>548</v>
      </c>
      <c r="I90" s="14"/>
      <c r="J90" s="286">
        <v>2</v>
      </c>
      <c r="L90" s="284" t="s">
        <v>629</v>
      </c>
      <c r="N90" s="286">
        <v>1</v>
      </c>
    </row>
    <row r="91" spans="4:17" x14ac:dyDescent="0.25">
      <c r="D91" s="284" t="s">
        <v>546</v>
      </c>
      <c r="F91" s="288" t="s">
        <v>541</v>
      </c>
      <c r="G91" s="153"/>
      <c r="H91" s="284" t="s">
        <v>546</v>
      </c>
      <c r="I91" s="14"/>
      <c r="J91" s="288" t="s">
        <v>541</v>
      </c>
      <c r="L91" s="284" t="s">
        <v>630</v>
      </c>
      <c r="N91" s="286">
        <v>1</v>
      </c>
    </row>
    <row r="92" spans="4:17" x14ac:dyDescent="0.25">
      <c r="D92" s="284" t="s">
        <v>547</v>
      </c>
      <c r="F92" s="290">
        <v>0.05</v>
      </c>
      <c r="G92" s="153"/>
      <c r="H92" s="284" t="s">
        <v>547</v>
      </c>
      <c r="I92" s="14"/>
      <c r="J92" s="290">
        <v>1.4999999999999999E-2</v>
      </c>
      <c r="L92" s="284" t="s">
        <v>631</v>
      </c>
      <c r="N92" s="286">
        <v>1</v>
      </c>
    </row>
    <row r="93" spans="4:17" x14ac:dyDescent="0.25">
      <c r="D93" s="284" t="s">
        <v>539</v>
      </c>
      <c r="F93" s="287">
        <v>44197</v>
      </c>
      <c r="G93" s="153"/>
      <c r="H93" s="284" t="s">
        <v>539</v>
      </c>
      <c r="I93" s="14"/>
      <c r="J93" s="287">
        <v>44197</v>
      </c>
      <c r="L93" s="284"/>
      <c r="N93" s="287"/>
    </row>
    <row r="94" spans="4:17" x14ac:dyDescent="0.25">
      <c r="D94" s="284" t="s">
        <v>540</v>
      </c>
      <c r="F94" s="287">
        <v>44227</v>
      </c>
      <c r="G94" s="153"/>
      <c r="H94" s="284" t="s">
        <v>540</v>
      </c>
      <c r="I94" s="14"/>
      <c r="J94" s="287">
        <v>44227</v>
      </c>
      <c r="L94" s="284"/>
      <c r="N94" s="287"/>
    </row>
    <row r="95" spans="4:17" x14ac:dyDescent="0.25">
      <c r="D95" s="284" t="s">
        <v>544</v>
      </c>
      <c r="F95" s="289">
        <v>10000.01</v>
      </c>
      <c r="G95" s="153"/>
      <c r="H95" s="284" t="s">
        <v>544</v>
      </c>
      <c r="I95" s="14"/>
      <c r="J95" s="289">
        <v>0.01</v>
      </c>
      <c r="L95" s="284"/>
      <c r="N95" s="289"/>
    </row>
    <row r="96" spans="4:17" x14ac:dyDescent="0.25">
      <c r="D96" s="284" t="s">
        <v>545</v>
      </c>
      <c r="F96" s="289">
        <v>50000</v>
      </c>
      <c r="G96" s="153"/>
      <c r="H96" s="284" t="s">
        <v>545</v>
      </c>
      <c r="I96" s="14"/>
      <c r="J96" s="289">
        <v>200000</v>
      </c>
      <c r="L96" s="284"/>
      <c r="N96" s="289"/>
    </row>
    <row r="98" spans="4:17" x14ac:dyDescent="0.25">
      <c r="Q98" s="14">
        <v>112</v>
      </c>
    </row>
    <row r="99" spans="4:17" x14ac:dyDescent="0.25">
      <c r="D99" s="895" t="s">
        <v>550</v>
      </c>
      <c r="E99" s="895"/>
      <c r="F99" s="895"/>
      <c r="H99" s="895" t="s">
        <v>550</v>
      </c>
      <c r="I99" s="895"/>
      <c r="J99" s="895"/>
      <c r="L99" s="895" t="s">
        <v>632</v>
      </c>
      <c r="M99" s="895"/>
      <c r="N99" s="895"/>
      <c r="Q99" s="14">
        <v>15.78</v>
      </c>
    </row>
    <row r="100" spans="4:17" x14ac:dyDescent="0.25">
      <c r="D100" s="284" t="s">
        <v>195</v>
      </c>
      <c r="F100" s="286">
        <v>1</v>
      </c>
      <c r="H100" s="284" t="s">
        <v>195</v>
      </c>
      <c r="I100" s="14"/>
      <c r="J100" s="286">
        <v>2</v>
      </c>
      <c r="L100" s="14" t="s">
        <v>633</v>
      </c>
    </row>
    <row r="101" spans="4:17" x14ac:dyDescent="0.25">
      <c r="D101" s="284" t="s">
        <v>548</v>
      </c>
      <c r="F101" s="286">
        <v>1</v>
      </c>
      <c r="H101" s="284" t="s">
        <v>548</v>
      </c>
      <c r="I101" s="14"/>
      <c r="J101" s="286">
        <v>2</v>
      </c>
      <c r="L101" s="14" t="s">
        <v>634</v>
      </c>
    </row>
    <row r="102" spans="4:17" x14ac:dyDescent="0.25">
      <c r="D102" s="284" t="s">
        <v>539</v>
      </c>
      <c r="F102" s="287">
        <v>44197</v>
      </c>
      <c r="H102" s="284" t="s">
        <v>539</v>
      </c>
      <c r="I102" s="14"/>
      <c r="J102" s="287">
        <v>44197</v>
      </c>
    </row>
    <row r="103" spans="4:17" x14ac:dyDescent="0.25">
      <c r="D103" s="284" t="s">
        <v>540</v>
      </c>
      <c r="F103" s="287">
        <v>44227</v>
      </c>
      <c r="H103" s="284" t="s">
        <v>540</v>
      </c>
      <c r="I103" s="14"/>
      <c r="J103" s="287">
        <v>44227</v>
      </c>
    </row>
    <row r="104" spans="4:17" x14ac:dyDescent="0.25">
      <c r="D104" s="284" t="s">
        <v>249</v>
      </c>
      <c r="F104" s="288" t="s">
        <v>541</v>
      </c>
      <c r="H104" s="284" t="s">
        <v>249</v>
      </c>
      <c r="I104" s="14"/>
      <c r="J104" s="288" t="s">
        <v>541</v>
      </c>
    </row>
    <row r="105" spans="4:17" x14ac:dyDescent="0.25">
      <c r="D105" s="284" t="s">
        <v>542</v>
      </c>
      <c r="F105" s="289">
        <v>0</v>
      </c>
      <c r="H105" s="284" t="s">
        <v>542</v>
      </c>
      <c r="I105" s="14"/>
      <c r="J105" s="289">
        <v>0</v>
      </c>
    </row>
    <row r="106" spans="4:17" x14ac:dyDescent="0.25">
      <c r="D106" s="284" t="s">
        <v>543</v>
      </c>
      <c r="F106" s="289">
        <v>5000</v>
      </c>
      <c r="H106" s="284" t="s">
        <v>543</v>
      </c>
      <c r="I106" s="14"/>
      <c r="J106" s="289">
        <v>50000</v>
      </c>
    </row>
  </sheetData>
  <mergeCells count="16">
    <mergeCell ref="M86:N86"/>
    <mergeCell ref="D88:F88"/>
    <mergeCell ref="H88:J88"/>
    <mergeCell ref="D99:F99"/>
    <mergeCell ref="H99:J99"/>
    <mergeCell ref="L88:N88"/>
    <mergeCell ref="L99:N99"/>
    <mergeCell ref="M84:N84"/>
    <mergeCell ref="M85:N85"/>
    <mergeCell ref="M83:N83"/>
    <mergeCell ref="J32:O32"/>
    <mergeCell ref="B32:D32"/>
    <mergeCell ref="C49:D49"/>
    <mergeCell ref="C50:D50"/>
    <mergeCell ref="D78:F78"/>
    <mergeCell ref="H78:J7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AR351"/>
  <sheetViews>
    <sheetView zoomScale="90" zoomScaleNormal="90" workbookViewId="0">
      <selection activeCell="D140" sqref="D140:X140"/>
    </sheetView>
  </sheetViews>
  <sheetFormatPr baseColWidth="10" defaultColWidth="5.7109375" defaultRowHeight="12.75" x14ac:dyDescent="0.25"/>
  <cols>
    <col min="1" max="3" width="5.7109375" style="251"/>
    <col min="4" max="4" width="7" style="251" customWidth="1"/>
    <col min="5" max="5" width="5.85546875" style="251" customWidth="1"/>
    <col min="6" max="6" width="5.7109375" style="251"/>
    <col min="7" max="7" width="5.42578125" style="251" customWidth="1"/>
    <col min="8" max="8" width="5.7109375" style="251"/>
    <col min="9" max="9" width="6" style="251" bestFit="1" customWidth="1"/>
    <col min="10" max="10" width="5.7109375" style="251"/>
    <col min="11" max="11" width="7" style="251" customWidth="1"/>
    <col min="12" max="12" width="5.7109375" style="251" customWidth="1"/>
    <col min="13" max="13" width="6.85546875" style="251" customWidth="1"/>
    <col min="14" max="14" width="5.7109375" style="251"/>
    <col min="15" max="15" width="5.42578125" style="251" customWidth="1"/>
    <col min="16" max="16" width="5.85546875" style="251" customWidth="1"/>
    <col min="17" max="17" width="5.7109375" style="251"/>
    <col min="18" max="18" width="6.28515625" style="251" customWidth="1"/>
    <col min="19" max="19" width="1.5703125" style="251" customWidth="1"/>
    <col min="20" max="20" width="5" style="251" customWidth="1"/>
    <col min="21" max="27" width="5.7109375" style="251"/>
    <col min="28" max="28" width="9.7109375" style="251" bestFit="1" customWidth="1"/>
    <col min="29" max="29" width="9" style="251" bestFit="1" customWidth="1"/>
    <col min="30" max="30" width="8.5703125" style="251" customWidth="1"/>
    <col min="31" max="31" width="8" style="251" customWidth="1"/>
    <col min="32" max="32" width="8.28515625" style="251" bestFit="1" customWidth="1"/>
    <col min="33" max="16384" width="5.7109375" style="251"/>
  </cols>
  <sheetData>
    <row r="3" spans="2:44" x14ac:dyDescent="0.25">
      <c r="B3" s="258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60"/>
    </row>
    <row r="4" spans="2:44" ht="20.100000000000001" customHeight="1" x14ac:dyDescent="0.25">
      <c r="B4" s="261"/>
      <c r="C4" s="971" t="s">
        <v>850</v>
      </c>
      <c r="D4" s="971"/>
      <c r="E4" s="971"/>
      <c r="F4" s="971"/>
      <c r="G4" s="971"/>
      <c r="H4" s="971"/>
      <c r="I4" s="971"/>
      <c r="J4" s="971"/>
      <c r="K4" s="971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971"/>
      <c r="W4" s="971"/>
      <c r="X4" s="262"/>
    </row>
    <row r="5" spans="2:44" s="408" customFormat="1" ht="7.5" customHeight="1" x14ac:dyDescent="0.25">
      <c r="B5" s="420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421"/>
    </row>
    <row r="6" spans="2:44" s="408" customFormat="1" ht="20.100000000000001" customHeight="1" x14ac:dyDescent="0.25">
      <c r="B6" s="420"/>
      <c r="C6" s="275"/>
      <c r="D6" s="275" t="s">
        <v>329</v>
      </c>
      <c r="E6" s="275"/>
      <c r="F6" s="836" t="s">
        <v>844</v>
      </c>
      <c r="G6" s="837"/>
      <c r="H6" s="275"/>
      <c r="I6" s="275"/>
      <c r="J6" s="275"/>
      <c r="K6" s="275"/>
      <c r="L6" s="275"/>
      <c r="M6" s="275"/>
      <c r="N6" s="275"/>
      <c r="O6" s="275"/>
      <c r="P6" s="275"/>
      <c r="Q6" s="422" t="s">
        <v>330</v>
      </c>
      <c r="R6" s="275"/>
      <c r="S6" s="968">
        <v>44643</v>
      </c>
      <c r="T6" s="969"/>
      <c r="U6" s="969"/>
      <c r="V6" s="970"/>
      <c r="W6" s="275"/>
      <c r="X6" s="421"/>
    </row>
    <row r="7" spans="2:44" s="408" customFormat="1" ht="3" customHeight="1" x14ac:dyDescent="0.25">
      <c r="B7" s="420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421"/>
    </row>
    <row r="8" spans="2:44" s="408" customFormat="1" ht="20.100000000000001" customHeight="1" x14ac:dyDescent="0.25">
      <c r="B8" s="420"/>
      <c r="C8" s="275"/>
      <c r="D8" s="275" t="s">
        <v>332</v>
      </c>
      <c r="E8" s="275"/>
      <c r="F8" s="836" t="s">
        <v>844</v>
      </c>
      <c r="G8" s="837"/>
      <c r="H8" s="865" t="s">
        <v>845</v>
      </c>
      <c r="I8" s="866"/>
      <c r="J8" s="866"/>
      <c r="K8" s="866"/>
      <c r="L8" s="866"/>
      <c r="M8" s="866"/>
      <c r="N8" s="866"/>
      <c r="O8" s="866"/>
      <c r="P8" s="866"/>
      <c r="Q8" s="866"/>
      <c r="R8" s="866"/>
      <c r="S8" s="866"/>
      <c r="T8" s="866"/>
      <c r="U8" s="866"/>
      <c r="V8" s="867"/>
      <c r="W8" s="275"/>
      <c r="X8" s="421"/>
    </row>
    <row r="9" spans="2:44" s="408" customFormat="1" ht="3" customHeight="1" x14ac:dyDescent="0.25">
      <c r="B9" s="420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421"/>
    </row>
    <row r="10" spans="2:44" s="408" customFormat="1" ht="20.100000000000001" customHeight="1" x14ac:dyDescent="0.25">
      <c r="B10" s="420"/>
      <c r="C10" s="275"/>
      <c r="D10" s="275" t="s">
        <v>883</v>
      </c>
      <c r="E10" s="275"/>
      <c r="F10" s="836">
        <v>5544552</v>
      </c>
      <c r="G10" s="837"/>
      <c r="H10" s="275"/>
      <c r="I10" s="275"/>
      <c r="J10" s="275"/>
      <c r="K10" s="275"/>
      <c r="L10" s="275"/>
      <c r="M10" s="275"/>
      <c r="N10" s="275"/>
      <c r="O10" s="275"/>
      <c r="P10" s="275"/>
      <c r="Q10" s="422" t="s">
        <v>498</v>
      </c>
      <c r="R10" s="275"/>
      <c r="S10" s="757" t="s">
        <v>847</v>
      </c>
      <c r="T10" s="840"/>
      <c r="U10" s="840"/>
      <c r="V10" s="758"/>
      <c r="W10" s="275"/>
      <c r="X10" s="421"/>
      <c r="Z10"/>
    </row>
    <row r="11" spans="2:44" s="408" customFormat="1" ht="3" customHeight="1" x14ac:dyDescent="0.25">
      <c r="B11" s="420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421"/>
    </row>
    <row r="12" spans="2:44" s="408" customFormat="1" ht="20.100000000000001" customHeight="1" x14ac:dyDescent="0.25">
      <c r="B12" s="420"/>
      <c r="C12" s="275"/>
      <c r="D12" s="275" t="s">
        <v>848</v>
      </c>
      <c r="E12" s="275"/>
      <c r="F12" s="757" t="s">
        <v>652</v>
      </c>
      <c r="G12" s="758"/>
      <c r="H12" s="839" t="s">
        <v>859</v>
      </c>
      <c r="I12" s="975"/>
      <c r="J12" s="968">
        <v>44797</v>
      </c>
      <c r="K12" s="969"/>
      <c r="L12" s="970"/>
      <c r="M12" s="275"/>
      <c r="N12" s="275"/>
      <c r="O12" s="275"/>
      <c r="P12" s="275"/>
      <c r="Q12" s="422" t="s">
        <v>849</v>
      </c>
      <c r="R12" s="275"/>
      <c r="S12" s="832">
        <v>1250</v>
      </c>
      <c r="T12" s="976"/>
      <c r="U12" s="976"/>
      <c r="V12" s="833"/>
      <c r="W12" s="275"/>
      <c r="X12" s="421"/>
    </row>
    <row r="13" spans="2:44" s="408" customFormat="1" ht="11.25" customHeight="1" x14ac:dyDescent="0.25">
      <c r="B13" s="420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421"/>
    </row>
    <row r="14" spans="2:44" s="408" customFormat="1" ht="20.100000000000001" customHeight="1" x14ac:dyDescent="0.25">
      <c r="B14" s="420"/>
      <c r="C14" s="423" t="s">
        <v>278</v>
      </c>
      <c r="D14" s="918" t="s">
        <v>851</v>
      </c>
      <c r="E14" s="918"/>
      <c r="F14" s="429" t="s">
        <v>352</v>
      </c>
      <c r="G14" s="429"/>
      <c r="H14" s="429"/>
      <c r="I14" s="918"/>
      <c r="J14" s="918"/>
      <c r="K14" s="918" t="s">
        <v>828</v>
      </c>
      <c r="L14" s="918"/>
      <c r="M14" s="918" t="s">
        <v>251</v>
      </c>
      <c r="N14" s="918"/>
      <c r="O14" s="423" t="s">
        <v>511</v>
      </c>
      <c r="P14" s="423"/>
      <c r="Q14" s="918" t="s">
        <v>254</v>
      </c>
      <c r="R14" s="918"/>
      <c r="S14" s="275"/>
      <c r="T14" s="918" t="s">
        <v>857</v>
      </c>
      <c r="U14" s="918"/>
      <c r="V14" s="918" t="s">
        <v>858</v>
      </c>
      <c r="W14" s="918"/>
      <c r="X14" s="421"/>
    </row>
    <row r="15" spans="2:44" s="408" customFormat="1" ht="2.25" customHeight="1" x14ac:dyDescent="0.25">
      <c r="B15" s="420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421"/>
    </row>
    <row r="16" spans="2:44" s="408" customFormat="1" ht="20.100000000000001" customHeight="1" x14ac:dyDescent="0.25">
      <c r="B16" s="420"/>
      <c r="C16" s="411">
        <v>1</v>
      </c>
      <c r="D16" s="834">
        <v>5548752</v>
      </c>
      <c r="E16" s="834"/>
      <c r="F16" s="431" t="s">
        <v>852</v>
      </c>
      <c r="G16" s="431"/>
      <c r="H16" s="431"/>
      <c r="I16" s="830"/>
      <c r="J16" s="830"/>
      <c r="K16" s="830" t="s">
        <v>854</v>
      </c>
      <c r="L16" s="830"/>
      <c r="M16" s="830">
        <v>50</v>
      </c>
      <c r="N16" s="830"/>
      <c r="O16" s="841">
        <v>100</v>
      </c>
      <c r="P16" s="841"/>
      <c r="Q16" s="835">
        <f>O16*M16</f>
        <v>5000</v>
      </c>
      <c r="R16" s="835"/>
      <c r="S16" s="275"/>
      <c r="T16" s="980">
        <v>250</v>
      </c>
      <c r="U16" s="980"/>
      <c r="V16" s="980">
        <f>AO16*M16</f>
        <v>4.375</v>
      </c>
      <c r="W16" s="980"/>
      <c r="X16" s="421"/>
      <c r="AO16" s="408">
        <f>(AP16*AQ16*AR16)/1000000</f>
        <v>8.7499999999999994E-2</v>
      </c>
      <c r="AP16" s="408">
        <v>70</v>
      </c>
      <c r="AQ16" s="408">
        <v>25</v>
      </c>
      <c r="AR16" s="408">
        <v>50</v>
      </c>
    </row>
    <row r="17" spans="2:44" s="408" customFormat="1" ht="20.100000000000001" customHeight="1" x14ac:dyDescent="0.25">
      <c r="B17" s="420"/>
      <c r="C17" s="411">
        <v>2</v>
      </c>
      <c r="D17" s="834">
        <v>11112225</v>
      </c>
      <c r="E17" s="834"/>
      <c r="F17" s="431" t="s">
        <v>853</v>
      </c>
      <c r="G17" s="431"/>
      <c r="H17" s="431"/>
      <c r="I17" s="830"/>
      <c r="J17" s="830"/>
      <c r="K17" s="830" t="s">
        <v>854</v>
      </c>
      <c r="L17" s="830"/>
      <c r="M17" s="830">
        <v>500</v>
      </c>
      <c r="N17" s="830"/>
      <c r="O17" s="841">
        <v>10</v>
      </c>
      <c r="P17" s="841"/>
      <c r="Q17" s="835">
        <f t="shared" ref="Q17:Q18" si="0">O17*M17</f>
        <v>5000</v>
      </c>
      <c r="R17" s="835"/>
      <c r="S17" s="275"/>
      <c r="T17" s="980">
        <v>2500</v>
      </c>
      <c r="U17" s="980"/>
      <c r="V17" s="980">
        <f>AO17*M17</f>
        <v>62.5</v>
      </c>
      <c r="W17" s="980"/>
      <c r="X17" s="421"/>
      <c r="AO17" s="408">
        <f>(AP17*AQ17*AR17)/1000000</f>
        <v>0.125</v>
      </c>
      <c r="AP17" s="408">
        <v>50</v>
      </c>
      <c r="AQ17" s="408">
        <v>50</v>
      </c>
      <c r="AR17" s="408">
        <v>50</v>
      </c>
    </row>
    <row r="18" spans="2:44" s="408" customFormat="1" ht="20.100000000000001" customHeight="1" x14ac:dyDescent="0.25">
      <c r="B18" s="420"/>
      <c r="C18" s="413">
        <v>3</v>
      </c>
      <c r="D18" s="830">
        <v>999871112</v>
      </c>
      <c r="E18" s="830"/>
      <c r="F18" s="431" t="s">
        <v>324</v>
      </c>
      <c r="G18" s="431"/>
      <c r="H18" s="431"/>
      <c r="I18" s="830"/>
      <c r="J18" s="830"/>
      <c r="K18" s="830" t="s">
        <v>854</v>
      </c>
      <c r="L18" s="830"/>
      <c r="M18" s="830">
        <v>100</v>
      </c>
      <c r="N18" s="830"/>
      <c r="O18" s="841">
        <v>150</v>
      </c>
      <c r="P18" s="841"/>
      <c r="Q18" s="841">
        <f t="shared" si="0"/>
        <v>15000</v>
      </c>
      <c r="R18" s="841"/>
      <c r="S18" s="275"/>
      <c r="T18" s="980">
        <v>20</v>
      </c>
      <c r="U18" s="980"/>
      <c r="V18" s="980">
        <f>AO18*M18</f>
        <v>0.1</v>
      </c>
      <c r="W18" s="980"/>
      <c r="X18" s="421"/>
      <c r="AO18" s="408">
        <f>(AP18*AQ18*AR18)/1000000</f>
        <v>1E-3</v>
      </c>
      <c r="AP18" s="408">
        <v>5</v>
      </c>
      <c r="AQ18" s="408">
        <v>10</v>
      </c>
      <c r="AR18" s="408">
        <v>20</v>
      </c>
    </row>
    <row r="19" spans="2:44" s="408" customFormat="1" ht="3" customHeight="1" x14ac:dyDescent="0.25">
      <c r="B19" s="420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424"/>
      <c r="U19" s="424"/>
      <c r="V19" s="275"/>
      <c r="W19" s="275"/>
      <c r="X19" s="421"/>
    </row>
    <row r="20" spans="2:44" s="408" customFormat="1" ht="20.100000000000001" customHeight="1" x14ac:dyDescent="0.25">
      <c r="B20" s="420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6" t="s">
        <v>254</v>
      </c>
      <c r="P20" s="426"/>
      <c r="Q20" s="940">
        <f>SUM(Q16:R19)</f>
        <v>25000</v>
      </c>
      <c r="R20" s="940"/>
      <c r="S20" s="275"/>
      <c r="T20" s="959">
        <f>SUM(T16:U19)</f>
        <v>2770</v>
      </c>
      <c r="U20" s="959"/>
      <c r="V20" s="959">
        <f>SUM(V16:W19)</f>
        <v>66.974999999999994</v>
      </c>
      <c r="W20" s="959"/>
      <c r="X20" s="421"/>
    </row>
    <row r="21" spans="2:44" s="408" customFormat="1" ht="20.100000000000001" customHeight="1" x14ac:dyDescent="0.25">
      <c r="B21" s="420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421"/>
    </row>
    <row r="22" spans="2:44" s="408" customFormat="1" ht="20.100000000000001" customHeight="1" x14ac:dyDescent="0.25">
      <c r="B22" s="420"/>
      <c r="C22" s="275" t="s">
        <v>194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421"/>
    </row>
    <row r="23" spans="2:44" ht="20.100000000000001" customHeight="1" x14ac:dyDescent="0.25">
      <c r="B23" s="261"/>
      <c r="C23" s="816"/>
      <c r="D23" s="816"/>
      <c r="E23" s="816"/>
      <c r="F23" s="816"/>
      <c r="G23" s="816"/>
      <c r="H23" s="816"/>
      <c r="I23" s="816"/>
      <c r="J23" s="816"/>
      <c r="K23" s="816"/>
      <c r="L23" s="816"/>
      <c r="M23" s="816"/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262"/>
    </row>
    <row r="24" spans="2:44" ht="20.100000000000001" customHeight="1" x14ac:dyDescent="0.25">
      <c r="B24" s="261"/>
      <c r="C24" s="816"/>
      <c r="D24" s="816"/>
      <c r="E24" s="816"/>
      <c r="F24" s="816"/>
      <c r="G24" s="816"/>
      <c r="H24" s="816"/>
      <c r="I24" s="816"/>
      <c r="J24" s="816"/>
      <c r="K24" s="816"/>
      <c r="L24" s="816"/>
      <c r="M24" s="816"/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262"/>
    </row>
    <row r="25" spans="2:44" ht="20.100000000000001" customHeight="1" x14ac:dyDescent="0.25">
      <c r="B25" s="261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2"/>
    </row>
    <row r="26" spans="2:44" ht="20.100000000000001" customHeight="1" x14ac:dyDescent="0.25">
      <c r="B26" s="261"/>
      <c r="C26" s="963" t="s">
        <v>502</v>
      </c>
      <c r="D26" s="963"/>
      <c r="E26" s="963"/>
      <c r="F26" s="953" t="s">
        <v>504</v>
      </c>
      <c r="G26" s="953"/>
      <c r="H26" s="953"/>
      <c r="I26" s="964" t="s">
        <v>861</v>
      </c>
      <c r="J26" s="964"/>
      <c r="K26" s="964"/>
      <c r="L26" s="263"/>
      <c r="M26" s="263"/>
      <c r="N26" s="263"/>
      <c r="O26" s="263"/>
      <c r="P26" s="263"/>
      <c r="Q26" s="263"/>
      <c r="R26" s="353" t="s">
        <v>207</v>
      </c>
      <c r="S26" s="263"/>
      <c r="T26" s="972" t="s">
        <v>860</v>
      </c>
      <c r="U26" s="973"/>
      <c r="V26" s="973"/>
      <c r="W26" s="974"/>
      <c r="X26" s="262"/>
    </row>
    <row r="27" spans="2:44" ht="20.100000000000001" customHeight="1" x14ac:dyDescent="0.25"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7"/>
    </row>
    <row r="28" spans="2:44" ht="20.100000000000001" customHeight="1" x14ac:dyDescent="0.25"/>
    <row r="29" spans="2:44" ht="20.100000000000001" customHeight="1" x14ac:dyDescent="0.25"/>
    <row r="30" spans="2:44" ht="20.100000000000001" customHeight="1" x14ac:dyDescent="0.25">
      <c r="B30" s="258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60"/>
    </row>
    <row r="31" spans="2:44" ht="20.100000000000001" customHeight="1" x14ac:dyDescent="0.25">
      <c r="B31" s="261"/>
      <c r="C31" s="971" t="s">
        <v>862</v>
      </c>
      <c r="D31" s="971"/>
      <c r="E31" s="971"/>
      <c r="F31" s="971"/>
      <c r="G31" s="971"/>
      <c r="H31" s="971"/>
      <c r="I31" s="971"/>
      <c r="J31" s="971"/>
      <c r="K31" s="971"/>
      <c r="L31" s="971"/>
      <c r="M31" s="971"/>
      <c r="N31" s="971"/>
      <c r="O31" s="971"/>
      <c r="P31" s="971"/>
      <c r="Q31" s="971"/>
      <c r="R31" s="971"/>
      <c r="S31" s="971"/>
      <c r="T31" s="971"/>
      <c r="U31" s="971"/>
      <c r="V31" s="971"/>
      <c r="W31" s="971"/>
      <c r="X31" s="262"/>
    </row>
    <row r="32" spans="2:44" ht="8.25" customHeight="1" x14ac:dyDescent="0.25">
      <c r="B32" s="420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421"/>
    </row>
    <row r="33" spans="2:31" ht="20.100000000000001" customHeight="1" x14ac:dyDescent="0.25">
      <c r="B33" s="420"/>
      <c r="C33" s="275" t="s">
        <v>329</v>
      </c>
      <c r="D33" s="263"/>
      <c r="E33" s="836" t="s">
        <v>844</v>
      </c>
      <c r="F33" s="837"/>
      <c r="G33" s="263"/>
      <c r="H33" s="275"/>
      <c r="I33" s="275"/>
      <c r="J33" s="422" t="s">
        <v>330</v>
      </c>
      <c r="K33" s="263"/>
      <c r="L33" s="968">
        <v>44643</v>
      </c>
      <c r="M33" s="969"/>
      <c r="N33" s="970"/>
      <c r="O33" s="447"/>
      <c r="P33" s="275"/>
      <c r="Q33" s="263"/>
      <c r="R33" s="422" t="s">
        <v>859</v>
      </c>
      <c r="S33" s="263"/>
      <c r="T33" s="968">
        <v>44643</v>
      </c>
      <c r="U33" s="969"/>
      <c r="V33" s="970"/>
      <c r="W33" s="449"/>
      <c r="X33" s="421"/>
    </row>
    <row r="34" spans="2:31" ht="5.25" customHeight="1" x14ac:dyDescent="0.25">
      <c r="B34" s="420"/>
      <c r="C34" s="275"/>
      <c r="D34" s="275"/>
      <c r="E34" s="275"/>
      <c r="F34" s="275"/>
      <c r="G34" s="275"/>
      <c r="H34" s="275"/>
      <c r="I34" s="263"/>
      <c r="J34" s="263"/>
      <c r="K34" s="263"/>
      <c r="L34" s="263"/>
      <c r="M34" s="263"/>
      <c r="N34" s="263"/>
      <c r="O34" s="275"/>
      <c r="P34" s="275"/>
      <c r="Q34" s="275"/>
      <c r="R34" s="275"/>
      <c r="S34" s="263"/>
      <c r="T34" s="275"/>
      <c r="U34" s="275"/>
      <c r="V34" s="275"/>
      <c r="W34" s="275"/>
      <c r="X34" s="421"/>
    </row>
    <row r="35" spans="2:31" s="263" customFormat="1" ht="20.100000000000001" customHeight="1" x14ac:dyDescent="0.25">
      <c r="B35" s="420"/>
      <c r="C35" s="275" t="s">
        <v>871</v>
      </c>
      <c r="E35" s="757" t="s">
        <v>847</v>
      </c>
      <c r="F35" s="840"/>
      <c r="G35" s="840"/>
      <c r="H35" s="758"/>
      <c r="J35" s="275" t="s">
        <v>864</v>
      </c>
      <c r="K35" s="275"/>
      <c r="L35" s="757" t="s">
        <v>877</v>
      </c>
      <c r="M35" s="840"/>
      <c r="N35" s="840"/>
      <c r="O35" s="758"/>
      <c r="P35" s="275"/>
      <c r="R35" s="422" t="s">
        <v>865</v>
      </c>
      <c r="T35" s="757" t="s">
        <v>877</v>
      </c>
      <c r="U35" s="840"/>
      <c r="V35" s="840"/>
      <c r="W35" s="758"/>
      <c r="X35" s="421"/>
    </row>
    <row r="36" spans="2:31" s="263" customFormat="1" ht="4.5" customHeight="1" x14ac:dyDescent="0.25">
      <c r="B36" s="420"/>
      <c r="C36" s="275"/>
      <c r="D36" s="275"/>
      <c r="E36" s="275"/>
      <c r="F36" s="275"/>
      <c r="G36" s="275"/>
      <c r="H36" s="275"/>
      <c r="J36" s="275"/>
      <c r="K36" s="275"/>
      <c r="L36" s="275"/>
      <c r="M36" s="275"/>
      <c r="N36" s="275"/>
      <c r="O36" s="275"/>
      <c r="P36" s="275"/>
      <c r="R36" s="275"/>
      <c r="T36" s="275"/>
      <c r="U36" s="275"/>
      <c r="V36" s="275"/>
      <c r="W36" s="275"/>
      <c r="X36" s="421"/>
    </row>
    <row r="37" spans="2:31" s="263" customFormat="1" ht="20.100000000000001" customHeight="1" x14ac:dyDescent="0.25">
      <c r="B37" s="420"/>
      <c r="C37" s="275" t="s">
        <v>866</v>
      </c>
      <c r="E37" s="757" t="s">
        <v>879</v>
      </c>
      <c r="F37" s="840"/>
      <c r="G37" s="840"/>
      <c r="H37" s="758"/>
      <c r="J37" s="263" t="s">
        <v>888</v>
      </c>
      <c r="L37" s="815" t="s">
        <v>889</v>
      </c>
      <c r="M37" s="816"/>
      <c r="N37" s="816"/>
      <c r="O37" s="817"/>
      <c r="R37" s="422" t="s">
        <v>863</v>
      </c>
      <c r="T37" s="757" t="s">
        <v>878</v>
      </c>
      <c r="U37" s="840"/>
      <c r="V37" s="840"/>
      <c r="W37" s="758"/>
      <c r="X37" s="421"/>
      <c r="Z37" s="263" t="s">
        <v>884</v>
      </c>
      <c r="AA37" s="263" t="s">
        <v>890</v>
      </c>
    </row>
    <row r="38" spans="2:31" s="263" customFormat="1" ht="3.75" customHeight="1" x14ac:dyDescent="0.25">
      <c r="B38" s="420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421"/>
    </row>
    <row r="39" spans="2:31" s="263" customFormat="1" ht="20.100000000000001" customHeight="1" x14ac:dyDescent="0.25">
      <c r="B39" s="420"/>
      <c r="C39" s="275" t="s">
        <v>868</v>
      </c>
      <c r="E39" s="757"/>
      <c r="F39" s="840"/>
      <c r="G39" s="840"/>
      <c r="H39" s="758"/>
      <c r="J39" s="279" t="s">
        <v>869</v>
      </c>
      <c r="K39" s="427"/>
      <c r="L39" s="968"/>
      <c r="M39" s="969"/>
      <c r="N39" s="969"/>
      <c r="O39" s="970"/>
      <c r="P39" s="275"/>
      <c r="R39" s="275" t="s">
        <v>872</v>
      </c>
      <c r="S39" s="419"/>
      <c r="T39" s="757"/>
      <c r="U39" s="840"/>
      <c r="V39" s="840"/>
      <c r="W39" s="758"/>
      <c r="X39" s="421"/>
      <c r="Z39" s="263" t="s">
        <v>885</v>
      </c>
      <c r="AA39" s="263" t="s">
        <v>886</v>
      </c>
    </row>
    <row r="40" spans="2:31" s="263" customFormat="1" ht="3.75" customHeight="1" x14ac:dyDescent="0.25">
      <c r="B40" s="420"/>
      <c r="C40" s="275"/>
      <c r="E40" s="245"/>
      <c r="F40" s="245"/>
      <c r="G40" s="245"/>
      <c r="H40" s="245"/>
      <c r="J40" s="279"/>
      <c r="K40" s="427"/>
      <c r="L40" s="428"/>
      <c r="M40" s="428"/>
      <c r="N40" s="428"/>
      <c r="O40" s="428"/>
      <c r="P40" s="275"/>
      <c r="R40" s="275"/>
      <c r="S40" s="419"/>
      <c r="T40" s="245"/>
      <c r="U40" s="245"/>
      <c r="V40" s="245"/>
      <c r="W40" s="245"/>
      <c r="X40" s="421"/>
    </row>
    <row r="41" spans="2:31" s="263" customFormat="1" ht="19.5" customHeight="1" x14ac:dyDescent="0.25">
      <c r="B41" s="420"/>
      <c r="C41" s="275" t="s">
        <v>887</v>
      </c>
      <c r="E41" s="351" t="s">
        <v>884</v>
      </c>
      <c r="F41" s="432" t="s">
        <v>890</v>
      </c>
      <c r="G41" s="417"/>
      <c r="H41" s="418"/>
      <c r="J41" s="275" t="s">
        <v>867</v>
      </c>
      <c r="K41" s="275"/>
      <c r="L41" s="757">
        <v>3</v>
      </c>
      <c r="M41" s="840"/>
      <c r="N41" s="758"/>
      <c r="O41" s="448"/>
      <c r="P41" s="275"/>
      <c r="R41" s="422" t="s">
        <v>893</v>
      </c>
      <c r="S41" s="419"/>
      <c r="T41" s="757"/>
      <c r="U41" s="840"/>
      <c r="V41" s="840"/>
      <c r="W41" s="758"/>
      <c r="X41" s="421"/>
    </row>
    <row r="42" spans="2:31" ht="13.5" customHeight="1" x14ac:dyDescent="0.25">
      <c r="B42" s="420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421"/>
      <c r="Z42" s="176"/>
      <c r="AA42" s="176"/>
      <c r="AB42" s="176"/>
      <c r="AC42" s="176"/>
      <c r="AD42" s="176"/>
      <c r="AE42" s="176"/>
    </row>
    <row r="43" spans="2:31" ht="13.5" customHeight="1" x14ac:dyDescent="0.25">
      <c r="B43" s="420"/>
      <c r="C43" s="961" t="s">
        <v>881</v>
      </c>
      <c r="D43" s="961"/>
      <c r="E43" s="961"/>
      <c r="F43" s="961"/>
      <c r="G43" s="961"/>
      <c r="H43" s="961"/>
      <c r="I43" s="961"/>
      <c r="J43" s="961"/>
      <c r="K43" s="961"/>
      <c r="L43" s="961"/>
      <c r="M43" s="961"/>
      <c r="N43" s="961"/>
      <c r="O43" s="961"/>
      <c r="P43" s="961"/>
      <c r="Q43" s="961"/>
      <c r="R43" s="961"/>
      <c r="S43" s="961"/>
      <c r="T43" s="961"/>
      <c r="U43" s="961"/>
      <c r="V43" s="961"/>
      <c r="W43" s="961"/>
      <c r="X43" s="421"/>
      <c r="Z43" s="176"/>
      <c r="AA43" s="176" t="s">
        <v>211</v>
      </c>
      <c r="AB43" s="176"/>
      <c r="AC43" s="176">
        <v>2</v>
      </c>
      <c r="AD43" s="176"/>
      <c r="AE43" s="176"/>
    </row>
    <row r="44" spans="2:31" ht="20.100000000000001" customHeight="1" x14ac:dyDescent="0.25">
      <c r="B44" s="420"/>
      <c r="C44" s="918" t="s">
        <v>669</v>
      </c>
      <c r="D44" s="918"/>
      <c r="E44" s="918" t="s">
        <v>851</v>
      </c>
      <c r="F44" s="918"/>
      <c r="G44" s="918" t="s">
        <v>875</v>
      </c>
      <c r="H44" s="918"/>
      <c r="I44" s="918"/>
      <c r="J44" s="918"/>
      <c r="K44" s="918" t="s">
        <v>828</v>
      </c>
      <c r="L44" s="918"/>
      <c r="M44" s="918" t="s">
        <v>251</v>
      </c>
      <c r="N44" s="918"/>
      <c r="O44" s="918" t="s">
        <v>511</v>
      </c>
      <c r="P44" s="918"/>
      <c r="Q44" s="918" t="s">
        <v>254</v>
      </c>
      <c r="R44" s="918"/>
      <c r="S44" s="275"/>
      <c r="T44" s="918" t="s">
        <v>857</v>
      </c>
      <c r="U44" s="918"/>
      <c r="V44" s="918" t="s">
        <v>858</v>
      </c>
      <c r="W44" s="918"/>
      <c r="X44" s="421"/>
      <c r="Z44" s="176"/>
      <c r="AA44" s="176" t="s">
        <v>891</v>
      </c>
      <c r="AB44" s="176"/>
      <c r="AC44" s="176" t="s">
        <v>892</v>
      </c>
      <c r="AD44" s="176"/>
      <c r="AE44" s="176"/>
    </row>
    <row r="45" spans="2:31" ht="3" customHeight="1" x14ac:dyDescent="0.25">
      <c r="B45" s="420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421"/>
      <c r="Z45" s="176"/>
      <c r="AA45" s="176"/>
      <c r="AB45" s="176"/>
      <c r="AC45" s="176"/>
      <c r="AD45" s="176"/>
      <c r="AE45" s="176"/>
    </row>
    <row r="46" spans="2:31" ht="20.100000000000001" customHeight="1" x14ac:dyDescent="0.25">
      <c r="B46" s="420"/>
      <c r="C46" s="949" t="s">
        <v>873</v>
      </c>
      <c r="D46" s="949"/>
      <c r="E46" s="830">
        <v>58785</v>
      </c>
      <c r="F46" s="830"/>
      <c r="G46" s="943" t="s">
        <v>852</v>
      </c>
      <c r="H46" s="943"/>
      <c r="I46" s="943"/>
      <c r="J46" s="943"/>
      <c r="K46" s="830" t="s">
        <v>854</v>
      </c>
      <c r="L46" s="830"/>
      <c r="M46" s="834">
        <v>50</v>
      </c>
      <c r="N46" s="834"/>
      <c r="O46" s="841">
        <v>100</v>
      </c>
      <c r="P46" s="841"/>
      <c r="Q46" s="835">
        <f>O46*M46</f>
        <v>5000</v>
      </c>
      <c r="R46" s="835"/>
      <c r="S46" s="275"/>
      <c r="T46" s="962">
        <v>250</v>
      </c>
      <c r="U46" s="962"/>
      <c r="V46" s="962">
        <v>4.375</v>
      </c>
      <c r="W46" s="962"/>
      <c r="X46" s="421"/>
      <c r="Z46" s="176"/>
      <c r="AA46" s="176"/>
      <c r="AB46" s="176"/>
      <c r="AC46" s="176"/>
      <c r="AD46" s="176"/>
      <c r="AE46" s="176"/>
    </row>
    <row r="47" spans="2:31" ht="20.100000000000001" customHeight="1" x14ac:dyDescent="0.25">
      <c r="B47" s="420"/>
      <c r="C47" s="949" t="s">
        <v>873</v>
      </c>
      <c r="D47" s="949"/>
      <c r="E47" s="830">
        <v>111253</v>
      </c>
      <c r="F47" s="830"/>
      <c r="G47" s="943" t="s">
        <v>853</v>
      </c>
      <c r="H47" s="943"/>
      <c r="I47" s="943"/>
      <c r="J47" s="943"/>
      <c r="K47" s="830" t="s">
        <v>854</v>
      </c>
      <c r="L47" s="830"/>
      <c r="M47" s="834">
        <v>500</v>
      </c>
      <c r="N47" s="834"/>
      <c r="O47" s="841">
        <v>10</v>
      </c>
      <c r="P47" s="841"/>
      <c r="Q47" s="835">
        <f t="shared" ref="Q47:Q48" si="1">O47*M47</f>
        <v>5000</v>
      </c>
      <c r="R47" s="835"/>
      <c r="S47" s="275"/>
      <c r="T47" s="962">
        <v>2500</v>
      </c>
      <c r="U47" s="962"/>
      <c r="V47" s="962">
        <v>62.5</v>
      </c>
      <c r="W47" s="962"/>
      <c r="X47" s="421"/>
      <c r="Z47" s="176"/>
      <c r="AA47" s="176"/>
      <c r="AB47" s="176"/>
      <c r="AC47" s="176"/>
      <c r="AD47" s="176"/>
      <c r="AE47" s="176"/>
    </row>
    <row r="48" spans="2:31" ht="20.100000000000001" customHeight="1" x14ac:dyDescent="0.25">
      <c r="B48" s="420"/>
      <c r="C48" s="949" t="s">
        <v>873</v>
      </c>
      <c r="D48" s="949"/>
      <c r="E48" s="830">
        <v>998523</v>
      </c>
      <c r="F48" s="830"/>
      <c r="G48" s="943" t="s">
        <v>324</v>
      </c>
      <c r="H48" s="943"/>
      <c r="I48" s="943"/>
      <c r="J48" s="943"/>
      <c r="K48" s="830" t="s">
        <v>854</v>
      </c>
      <c r="L48" s="830"/>
      <c r="M48" s="830">
        <v>100</v>
      </c>
      <c r="N48" s="830"/>
      <c r="O48" s="841">
        <v>150</v>
      </c>
      <c r="P48" s="841"/>
      <c r="Q48" s="841">
        <f t="shared" si="1"/>
        <v>15000</v>
      </c>
      <c r="R48" s="841"/>
      <c r="S48" s="275"/>
      <c r="T48" s="962">
        <v>20</v>
      </c>
      <c r="U48" s="962"/>
      <c r="V48" s="962">
        <v>0.1</v>
      </c>
      <c r="W48" s="962"/>
      <c r="X48" s="421"/>
    </row>
    <row r="49" spans="2:24" ht="20.100000000000001" customHeight="1" x14ac:dyDescent="0.25">
      <c r="B49" s="420"/>
      <c r="C49" s="949" t="s">
        <v>843</v>
      </c>
      <c r="D49" s="949"/>
      <c r="E49" s="830">
        <v>998511</v>
      </c>
      <c r="F49" s="830"/>
      <c r="G49" s="943" t="s">
        <v>876</v>
      </c>
      <c r="H49" s="943"/>
      <c r="I49" s="943"/>
      <c r="J49" s="943"/>
      <c r="K49" s="830" t="s">
        <v>854</v>
      </c>
      <c r="L49" s="830"/>
      <c r="M49" s="830">
        <v>300</v>
      </c>
      <c r="N49" s="830"/>
      <c r="O49" s="841">
        <v>5</v>
      </c>
      <c r="P49" s="841"/>
      <c r="Q49" s="841">
        <f t="shared" ref="Q49" si="2">O49*M49</f>
        <v>1500</v>
      </c>
      <c r="R49" s="841"/>
      <c r="S49" s="275"/>
      <c r="T49" s="962">
        <v>2500</v>
      </c>
      <c r="U49" s="962"/>
      <c r="V49" s="962">
        <v>62.5</v>
      </c>
      <c r="W49" s="962"/>
      <c r="X49" s="421"/>
    </row>
    <row r="50" spans="2:24" ht="5.25" customHeight="1" x14ac:dyDescent="0.25">
      <c r="B50" s="420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441"/>
      <c r="U50" s="441"/>
      <c r="V50" s="442"/>
      <c r="W50" s="442"/>
      <c r="X50" s="421"/>
    </row>
    <row r="51" spans="2:24" ht="20.100000000000001" customHeight="1" x14ac:dyDescent="0.25">
      <c r="B51" s="420"/>
      <c r="C51" s="425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945" t="s">
        <v>912</v>
      </c>
      <c r="O51" s="945"/>
      <c r="P51" s="945"/>
      <c r="Q51" s="940">
        <f>SUM(Q46:R50)</f>
        <v>26500</v>
      </c>
      <c r="R51" s="940"/>
      <c r="S51" s="275"/>
      <c r="T51" s="956">
        <f>SUM(T46:U50)</f>
        <v>5270</v>
      </c>
      <c r="U51" s="956"/>
      <c r="V51" s="956">
        <f>SUM(V46:W50)</f>
        <v>129.47499999999999</v>
      </c>
      <c r="W51" s="956"/>
      <c r="X51" s="421"/>
    </row>
    <row r="52" spans="2:24" ht="20.100000000000001" customHeight="1" x14ac:dyDescent="0.25">
      <c r="B52" s="420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421"/>
    </row>
    <row r="53" spans="2:24" ht="12" customHeight="1" x14ac:dyDescent="0.25">
      <c r="B53" s="420"/>
      <c r="C53" s="955" t="s">
        <v>866</v>
      </c>
      <c r="D53" s="955"/>
      <c r="E53" s="955"/>
      <c r="F53" s="955"/>
      <c r="G53" s="955"/>
      <c r="H53" s="955"/>
      <c r="I53" s="955"/>
      <c r="J53" s="955"/>
      <c r="K53" s="955"/>
      <c r="L53" s="955"/>
      <c r="M53" s="955"/>
      <c r="N53" s="955"/>
      <c r="O53" s="955"/>
      <c r="P53" s="955"/>
      <c r="Q53" s="955"/>
      <c r="R53" s="955"/>
      <c r="S53" s="955"/>
      <c r="T53" s="955"/>
      <c r="U53" s="955"/>
      <c r="V53" s="955"/>
      <c r="W53" s="955"/>
      <c r="X53" s="421"/>
    </row>
    <row r="54" spans="2:24" ht="5.25" customHeight="1" x14ac:dyDescent="0.25">
      <c r="B54" s="420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421"/>
    </row>
    <row r="55" spans="2:24" ht="20.100000000000001" customHeight="1" x14ac:dyDescent="0.25">
      <c r="B55" s="420"/>
      <c r="C55" s="932" t="s">
        <v>914</v>
      </c>
      <c r="D55" s="932"/>
      <c r="E55" s="932"/>
      <c r="F55" s="757" t="s">
        <v>856</v>
      </c>
      <c r="G55" s="840"/>
      <c r="H55" s="758"/>
      <c r="I55" s="446"/>
      <c r="J55" s="275"/>
      <c r="K55" s="275"/>
      <c r="L55" s="275"/>
      <c r="M55" s="275"/>
      <c r="N55" s="275"/>
      <c r="O55" s="275"/>
      <c r="P55" s="275"/>
      <c r="Q55" s="275"/>
      <c r="R55" s="275" t="s">
        <v>348</v>
      </c>
      <c r="S55" s="275"/>
      <c r="T55" s="951">
        <f>V51</f>
        <v>129.47499999999999</v>
      </c>
      <c r="U55" s="952"/>
      <c r="V55" s="952"/>
      <c r="W55" s="450" t="s">
        <v>737</v>
      </c>
      <c r="X55" s="421"/>
    </row>
    <row r="56" spans="2:24" ht="4.5" customHeight="1" x14ac:dyDescent="0.25">
      <c r="B56" s="420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421"/>
    </row>
    <row r="57" spans="2:24" ht="20.100000000000001" customHeight="1" x14ac:dyDescent="0.25">
      <c r="B57" s="420"/>
      <c r="C57" s="918" t="s">
        <v>669</v>
      </c>
      <c r="D57" s="918"/>
      <c r="E57" s="979" t="s">
        <v>332</v>
      </c>
      <c r="F57" s="979"/>
      <c r="G57" s="979"/>
      <c r="H57" s="918" t="s">
        <v>896</v>
      </c>
      <c r="I57" s="918"/>
      <c r="J57" s="918" t="s">
        <v>902</v>
      </c>
      <c r="K57" s="918"/>
      <c r="L57" s="918" t="s">
        <v>254</v>
      </c>
      <c r="M57" s="918"/>
      <c r="N57" s="918" t="s">
        <v>910</v>
      </c>
      <c r="O57" s="918"/>
      <c r="P57" s="918" t="s">
        <v>911</v>
      </c>
      <c r="Q57" s="918"/>
      <c r="R57" s="918"/>
      <c r="S57" s="443"/>
      <c r="T57" s="918" t="s">
        <v>915</v>
      </c>
      <c r="U57" s="918"/>
      <c r="V57" s="918"/>
      <c r="W57" s="918"/>
      <c r="X57" s="421"/>
    </row>
    <row r="58" spans="2:24" ht="3" customHeight="1" x14ac:dyDescent="0.25">
      <c r="B58" s="420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421"/>
    </row>
    <row r="59" spans="2:24" ht="20.100000000000001" customHeight="1" x14ac:dyDescent="0.25">
      <c r="B59" s="420"/>
      <c r="C59" s="949" t="s">
        <v>873</v>
      </c>
      <c r="D59" s="949"/>
      <c r="E59" s="831" t="s">
        <v>894</v>
      </c>
      <c r="F59" s="831"/>
      <c r="G59" s="831"/>
      <c r="H59" s="841">
        <v>5000</v>
      </c>
      <c r="I59" s="841"/>
      <c r="J59" s="944">
        <v>500</v>
      </c>
      <c r="K59" s="944"/>
      <c r="L59" s="841">
        <f>SUM(H59:K59)</f>
        <v>5500</v>
      </c>
      <c r="M59" s="841"/>
      <c r="N59" s="960">
        <f>L59/L64</f>
        <v>0.51886792452830188</v>
      </c>
      <c r="O59" s="960"/>
      <c r="P59" s="841">
        <f>P69*N59</f>
        <v>1556.6037735849056</v>
      </c>
      <c r="Q59" s="841"/>
      <c r="R59" s="841"/>
      <c r="S59" s="440"/>
      <c r="T59" s="841">
        <f>P59+L59</f>
        <v>7056.6037735849059</v>
      </c>
      <c r="U59" s="841"/>
      <c r="V59" s="841"/>
      <c r="W59" s="841"/>
      <c r="X59" s="421"/>
    </row>
    <row r="60" spans="2:24" ht="20.100000000000001" customHeight="1" x14ac:dyDescent="0.25">
      <c r="B60" s="420"/>
      <c r="C60" s="949" t="s">
        <v>843</v>
      </c>
      <c r="D60" s="949"/>
      <c r="E60" s="831" t="s">
        <v>895</v>
      </c>
      <c r="F60" s="831"/>
      <c r="G60" s="831"/>
      <c r="H60" s="841">
        <v>5000</v>
      </c>
      <c r="I60" s="841"/>
      <c r="J60" s="944">
        <v>100</v>
      </c>
      <c r="K60" s="944"/>
      <c r="L60" s="841">
        <f>SUM(H60:K60)</f>
        <v>5100</v>
      </c>
      <c r="M60" s="841"/>
      <c r="N60" s="960">
        <f>L60/L64</f>
        <v>0.48113207547169812</v>
      </c>
      <c r="O60" s="960"/>
      <c r="P60" s="841">
        <f>P69*N60</f>
        <v>1443.3962264150944</v>
      </c>
      <c r="Q60" s="841"/>
      <c r="R60" s="841"/>
      <c r="S60" s="440"/>
      <c r="T60" s="841">
        <f t="shared" ref="T60" si="3">P60+L60</f>
        <v>6543.3962264150941</v>
      </c>
      <c r="U60" s="841"/>
      <c r="V60" s="841"/>
      <c r="W60" s="841"/>
      <c r="X60" s="421"/>
    </row>
    <row r="61" spans="2:24" ht="20.100000000000001" customHeight="1" x14ac:dyDescent="0.25">
      <c r="B61" s="420"/>
      <c r="C61" s="949"/>
      <c r="D61" s="949"/>
      <c r="E61" s="831"/>
      <c r="F61" s="831"/>
      <c r="G61" s="831"/>
      <c r="H61" s="841"/>
      <c r="I61" s="841"/>
      <c r="J61" s="944"/>
      <c r="K61" s="944"/>
      <c r="L61" s="841"/>
      <c r="M61" s="841"/>
      <c r="N61" s="841"/>
      <c r="O61" s="841"/>
      <c r="P61" s="841"/>
      <c r="Q61" s="841"/>
      <c r="R61" s="841"/>
      <c r="S61" s="440"/>
      <c r="T61" s="841"/>
      <c r="U61" s="841"/>
      <c r="V61" s="841"/>
      <c r="W61" s="841"/>
      <c r="X61" s="421"/>
    </row>
    <row r="62" spans="2:24" ht="20.100000000000001" customHeight="1" x14ac:dyDescent="0.25">
      <c r="B62" s="420"/>
      <c r="C62" s="949"/>
      <c r="D62" s="949"/>
      <c r="E62" s="831"/>
      <c r="F62" s="831"/>
      <c r="G62" s="831"/>
      <c r="H62" s="841"/>
      <c r="I62" s="841"/>
      <c r="J62" s="944"/>
      <c r="K62" s="944"/>
      <c r="L62" s="841"/>
      <c r="M62" s="841"/>
      <c r="N62" s="841"/>
      <c r="O62" s="841"/>
      <c r="P62" s="841"/>
      <c r="Q62" s="841"/>
      <c r="R62" s="841"/>
      <c r="S62" s="440"/>
      <c r="T62" s="841"/>
      <c r="U62" s="841"/>
      <c r="V62" s="841"/>
      <c r="W62" s="841"/>
      <c r="X62" s="421"/>
    </row>
    <row r="63" spans="2:24" ht="5.25" customHeight="1" x14ac:dyDescent="0.25">
      <c r="B63" s="420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424"/>
      <c r="U63" s="424"/>
      <c r="V63" s="275"/>
      <c r="W63" s="275"/>
      <c r="X63" s="421"/>
    </row>
    <row r="64" spans="2:24" ht="20.100000000000001" customHeight="1" x14ac:dyDescent="0.25">
      <c r="B64" s="420"/>
      <c r="C64" s="945" t="s">
        <v>912</v>
      </c>
      <c r="D64" s="945"/>
      <c r="E64" s="945"/>
      <c r="F64" s="945"/>
      <c r="G64" s="945"/>
      <c r="H64" s="940">
        <f>SUM(H59:I63)</f>
        <v>10000</v>
      </c>
      <c r="I64" s="940"/>
      <c r="J64" s="940">
        <f t="shared" ref="J64" si="4">SUM(J59:K63)</f>
        <v>600</v>
      </c>
      <c r="K64" s="940"/>
      <c r="L64" s="940">
        <f t="shared" ref="L64" si="5">SUM(L59:M63)</f>
        <v>10600</v>
      </c>
      <c r="M64" s="940"/>
      <c r="N64" s="978">
        <f t="shared" ref="N64:P64" si="6">SUM(N59:O63)</f>
        <v>1</v>
      </c>
      <c r="O64" s="978"/>
      <c r="P64" s="940">
        <f t="shared" si="6"/>
        <v>3000</v>
      </c>
      <c r="Q64" s="940"/>
      <c r="R64" s="940"/>
      <c r="S64" s="440"/>
      <c r="T64" s="940">
        <f>SUM(T59:W63)</f>
        <v>13600</v>
      </c>
      <c r="U64" s="940"/>
      <c r="V64" s="940"/>
      <c r="W64" s="940"/>
      <c r="X64" s="421"/>
    </row>
    <row r="65" spans="2:36" ht="20.100000000000001" customHeight="1" x14ac:dyDescent="0.25">
      <c r="B65" s="420"/>
      <c r="C65" s="275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421"/>
    </row>
    <row r="66" spans="2:36" ht="12" customHeight="1" x14ac:dyDescent="0.25">
      <c r="B66" s="420"/>
      <c r="C66" s="977" t="s">
        <v>938</v>
      </c>
      <c r="D66" s="977"/>
      <c r="E66" s="977"/>
      <c r="F66" s="977"/>
      <c r="G66" s="977"/>
      <c r="H66" s="977"/>
      <c r="I66" s="977"/>
      <c r="J66" s="977"/>
      <c r="K66" s="977"/>
      <c r="L66" s="977"/>
      <c r="M66" s="977"/>
      <c r="N66" s="977"/>
      <c r="O66" s="977"/>
      <c r="P66" s="977"/>
      <c r="Q66" s="977"/>
      <c r="R66" s="977"/>
      <c r="S66" s="977"/>
      <c r="T66" s="977"/>
      <c r="U66" s="977"/>
      <c r="V66" s="977"/>
      <c r="W66" s="977"/>
      <c r="X66" s="421"/>
    </row>
    <row r="67" spans="2:36" ht="20.100000000000001" customHeight="1" x14ac:dyDescent="0.25">
      <c r="B67" s="420"/>
      <c r="C67" s="423" t="s">
        <v>278</v>
      </c>
      <c r="D67" s="918" t="s">
        <v>331</v>
      </c>
      <c r="E67" s="918"/>
      <c r="F67" s="918" t="s">
        <v>358</v>
      </c>
      <c r="G67" s="918"/>
      <c r="H67" s="918" t="s">
        <v>392</v>
      </c>
      <c r="I67" s="918"/>
      <c r="J67" s="918"/>
      <c r="K67" s="918"/>
      <c r="L67" s="918"/>
      <c r="M67" s="918"/>
      <c r="N67" s="918"/>
      <c r="O67" s="918"/>
      <c r="P67" s="918" t="s">
        <v>348</v>
      </c>
      <c r="Q67" s="918"/>
      <c r="R67" s="918"/>
      <c r="S67" s="275"/>
      <c r="T67" s="429"/>
      <c r="U67" s="429"/>
      <c r="V67" s="429"/>
      <c r="W67" s="429"/>
      <c r="X67" s="421"/>
    </row>
    <row r="68" spans="2:36" ht="3" customHeight="1" x14ac:dyDescent="0.25">
      <c r="B68" s="420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421"/>
    </row>
    <row r="69" spans="2:36" ht="20.100000000000001" customHeight="1" x14ac:dyDescent="0.25">
      <c r="B69" s="420"/>
      <c r="C69" s="430">
        <v>1</v>
      </c>
      <c r="D69" s="949">
        <v>89852001</v>
      </c>
      <c r="E69" s="949"/>
      <c r="F69" s="949" t="s">
        <v>498</v>
      </c>
      <c r="G69" s="949"/>
      <c r="H69" s="958" t="s">
        <v>866</v>
      </c>
      <c r="I69" s="958"/>
      <c r="J69" s="958"/>
      <c r="K69" s="958"/>
      <c r="L69" s="958"/>
      <c r="M69" s="958"/>
      <c r="N69" s="958"/>
      <c r="O69" s="958"/>
      <c r="P69" s="841">
        <v>3000</v>
      </c>
      <c r="Q69" s="841"/>
      <c r="R69" s="841"/>
      <c r="S69" s="275"/>
      <c r="T69" s="436"/>
      <c r="U69" s="436"/>
      <c r="V69" s="437"/>
      <c r="W69" s="437"/>
      <c r="X69" s="421"/>
    </row>
    <row r="70" spans="2:36" ht="20.100000000000001" customHeight="1" x14ac:dyDescent="0.25">
      <c r="B70" s="420"/>
      <c r="C70" s="430">
        <v>2</v>
      </c>
      <c r="D70" s="949">
        <v>89852001</v>
      </c>
      <c r="E70" s="949"/>
      <c r="F70" s="949" t="s">
        <v>901</v>
      </c>
      <c r="G70" s="949"/>
      <c r="H70" s="958" t="s">
        <v>898</v>
      </c>
      <c r="I70" s="958"/>
      <c r="J70" s="958"/>
      <c r="K70" s="958"/>
      <c r="L70" s="958"/>
      <c r="M70" s="958"/>
      <c r="N70" s="958"/>
      <c r="O70" s="958"/>
      <c r="P70" s="841">
        <v>1500</v>
      </c>
      <c r="Q70" s="841"/>
      <c r="R70" s="841"/>
      <c r="S70" s="275"/>
      <c r="T70" s="436"/>
      <c r="U70" s="436"/>
      <c r="V70" s="437"/>
      <c r="W70" s="437"/>
      <c r="X70" s="421"/>
    </row>
    <row r="71" spans="2:36" ht="20.100000000000001" customHeight="1" x14ac:dyDescent="0.25">
      <c r="B71" s="420"/>
      <c r="C71" s="430">
        <v>3</v>
      </c>
      <c r="D71" s="949">
        <v>89852001</v>
      </c>
      <c r="E71" s="949"/>
      <c r="F71" s="949" t="s">
        <v>498</v>
      </c>
      <c r="G71" s="949"/>
      <c r="H71" s="958" t="s">
        <v>899</v>
      </c>
      <c r="I71" s="958"/>
      <c r="J71" s="958"/>
      <c r="K71" s="958"/>
      <c r="L71" s="958"/>
      <c r="M71" s="958"/>
      <c r="N71" s="958"/>
      <c r="O71" s="958"/>
      <c r="P71" s="841">
        <v>800</v>
      </c>
      <c r="Q71" s="841"/>
      <c r="R71" s="841"/>
      <c r="S71" s="275"/>
      <c r="T71" s="436"/>
      <c r="U71" s="436"/>
      <c r="V71" s="437"/>
      <c r="W71" s="437"/>
      <c r="X71" s="421"/>
      <c r="Z71" s="32"/>
      <c r="AA71" s="263"/>
      <c r="AB71" s="263"/>
      <c r="AC71" s="263"/>
      <c r="AD71" s="263"/>
      <c r="AE71" s="263"/>
      <c r="AF71" s="263"/>
      <c r="AG71" s="263"/>
    </row>
    <row r="72" spans="2:36" ht="20.100000000000001" customHeight="1" x14ac:dyDescent="0.25">
      <c r="B72" s="420"/>
      <c r="C72" s="435"/>
      <c r="D72" s="435"/>
      <c r="E72" s="431"/>
      <c r="F72" s="431"/>
      <c r="G72" s="433"/>
      <c r="H72" s="433"/>
      <c r="I72" s="433"/>
      <c r="J72" s="944"/>
      <c r="K72" s="944"/>
      <c r="L72" s="944"/>
      <c r="M72" s="438"/>
      <c r="N72" s="431"/>
      <c r="O72" s="434"/>
      <c r="P72" s="434"/>
      <c r="Q72" s="434"/>
      <c r="R72" s="434"/>
      <c r="S72" s="275"/>
      <c r="T72" s="436"/>
      <c r="U72" s="436"/>
      <c r="V72" s="437"/>
      <c r="W72" s="437"/>
      <c r="X72" s="421"/>
      <c r="Z72" s="935" t="s">
        <v>907</v>
      </c>
      <c r="AA72" s="935"/>
      <c r="AB72" s="935"/>
      <c r="AC72" s="935"/>
      <c r="AD72" s="935"/>
      <c r="AE72" s="935"/>
      <c r="AF72" s="935"/>
      <c r="AG72" s="935"/>
      <c r="AH72" s="935"/>
      <c r="AI72" s="935"/>
    </row>
    <row r="73" spans="2:36" ht="5.25" customHeight="1" x14ac:dyDescent="0.25">
      <c r="B73" s="420"/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424"/>
      <c r="U73" s="424"/>
      <c r="V73" s="275"/>
      <c r="W73" s="275"/>
      <c r="X73" s="421"/>
    </row>
    <row r="74" spans="2:36" ht="20.100000000000001" customHeight="1" x14ac:dyDescent="0.25">
      <c r="B74" s="420"/>
      <c r="C74" s="425"/>
      <c r="D74" s="425"/>
      <c r="E74" s="425"/>
      <c r="F74" s="425"/>
      <c r="G74" s="425"/>
      <c r="H74" s="425"/>
      <c r="I74" s="425"/>
      <c r="J74" s="940"/>
      <c r="K74" s="940"/>
      <c r="L74" s="940"/>
      <c r="M74" s="940"/>
      <c r="N74" s="940"/>
      <c r="O74" s="439"/>
      <c r="P74" s="940">
        <f>SUM(P69:R72)</f>
        <v>5300</v>
      </c>
      <c r="Q74" s="940"/>
      <c r="R74" s="940"/>
      <c r="S74" s="275"/>
      <c r="T74" s="959"/>
      <c r="U74" s="959"/>
      <c r="V74" s="959"/>
      <c r="W74" s="959"/>
      <c r="X74" s="421"/>
      <c r="Z74" s="936" t="s">
        <v>922</v>
      </c>
      <c r="AA74" s="936"/>
      <c r="AB74" s="936"/>
      <c r="AC74" s="936"/>
      <c r="AD74" s="936"/>
      <c r="AE74" s="936"/>
      <c r="AF74" s="936"/>
      <c r="AG74" s="936"/>
      <c r="AH74" s="936"/>
      <c r="AI74" s="936"/>
    </row>
    <row r="75" spans="2:36" ht="19.5" customHeight="1" x14ac:dyDescent="0.25">
      <c r="B75" s="420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421"/>
      <c r="Z75" s="936" t="s">
        <v>920</v>
      </c>
      <c r="AA75" s="936"/>
      <c r="AB75" s="936"/>
      <c r="AC75" s="936"/>
      <c r="AD75" s="936"/>
      <c r="AE75" s="936"/>
      <c r="AF75" s="936"/>
      <c r="AG75" s="936"/>
      <c r="AH75" s="936"/>
      <c r="AI75" s="936"/>
    </row>
    <row r="76" spans="2:36" ht="13.5" customHeight="1" x14ac:dyDescent="0.25">
      <c r="B76" s="420"/>
      <c r="C76" s="950" t="s">
        <v>905</v>
      </c>
      <c r="D76" s="950"/>
      <c r="E76" s="950"/>
      <c r="F76" s="950"/>
      <c r="G76" s="950"/>
      <c r="H76" s="950"/>
      <c r="I76" s="950"/>
      <c r="J76" s="950"/>
      <c r="K76" s="950"/>
      <c r="L76" s="950"/>
      <c r="M76" s="950"/>
      <c r="N76" s="950"/>
      <c r="O76" s="950"/>
      <c r="P76" s="950"/>
      <c r="Q76" s="950"/>
      <c r="R76" s="950"/>
      <c r="S76" s="950"/>
      <c r="T76" s="950"/>
      <c r="U76" s="950"/>
      <c r="V76" s="950"/>
      <c r="W76" s="950"/>
      <c r="X76" s="421"/>
      <c r="Z76" s="936" t="s">
        <v>921</v>
      </c>
      <c r="AA76" s="936"/>
      <c r="AB76" s="936"/>
      <c r="AC76" s="936"/>
      <c r="AD76" s="936"/>
      <c r="AE76" s="936"/>
      <c r="AF76" s="936"/>
      <c r="AG76" s="936"/>
      <c r="AH76" s="936"/>
      <c r="AI76" s="936"/>
    </row>
    <row r="77" spans="2:36" ht="6.75" customHeight="1" x14ac:dyDescent="0.25">
      <c r="B77" s="420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421"/>
      <c r="Z77" s="14"/>
      <c r="AA77" s="14"/>
      <c r="AB77" s="14"/>
      <c r="AC77" s="14"/>
      <c r="AD77" s="14"/>
      <c r="AE77" s="14"/>
      <c r="AF77" s="14"/>
    </row>
    <row r="78" spans="2:36" ht="12" customHeight="1" x14ac:dyDescent="0.25">
      <c r="B78" s="420"/>
      <c r="C78" s="954" t="s">
        <v>508</v>
      </c>
      <c r="D78" s="954"/>
      <c r="E78" s="954"/>
      <c r="F78" s="954"/>
      <c r="G78" s="954"/>
      <c r="H78" s="954"/>
      <c r="I78" s="954"/>
      <c r="J78" s="955" t="s">
        <v>874</v>
      </c>
      <c r="K78" s="955"/>
      <c r="L78" s="955"/>
      <c r="M78" s="955"/>
      <c r="N78" s="955"/>
      <c r="O78" s="946" t="s">
        <v>903</v>
      </c>
      <c r="P78" s="946"/>
      <c r="Q78" s="946"/>
      <c r="R78" s="946"/>
      <c r="S78" s="953" t="s">
        <v>897</v>
      </c>
      <c r="T78" s="953"/>
      <c r="U78" s="953"/>
      <c r="V78" s="918" t="s">
        <v>917</v>
      </c>
      <c r="W78" s="918"/>
      <c r="X78" s="421"/>
      <c r="Z78" s="14"/>
      <c r="AA78" s="14"/>
      <c r="AB78" s="14"/>
      <c r="AC78" s="14"/>
      <c r="AD78" s="14"/>
      <c r="AE78" s="14"/>
      <c r="AF78" s="14"/>
    </row>
    <row r="79" spans="2:36" ht="20.100000000000001" customHeight="1" x14ac:dyDescent="0.25">
      <c r="B79" s="420"/>
      <c r="C79" s="918" t="s">
        <v>669</v>
      </c>
      <c r="D79" s="918"/>
      <c r="E79" s="918" t="s">
        <v>875</v>
      </c>
      <c r="F79" s="918"/>
      <c r="G79" s="918"/>
      <c r="H79" s="918" t="s">
        <v>900</v>
      </c>
      <c r="I79" s="918"/>
      <c r="J79" s="918" t="s">
        <v>880</v>
      </c>
      <c r="K79" s="918"/>
      <c r="L79" s="423" t="s">
        <v>916</v>
      </c>
      <c r="M79" s="918" t="s">
        <v>348</v>
      </c>
      <c r="N79" s="918"/>
      <c r="O79" s="918" t="s">
        <v>907</v>
      </c>
      <c r="P79" s="918"/>
      <c r="Q79" s="918" t="s">
        <v>937</v>
      </c>
      <c r="R79" s="918"/>
      <c r="S79" s="918" t="s">
        <v>335</v>
      </c>
      <c r="T79" s="918"/>
      <c r="U79" s="918"/>
      <c r="V79" s="918" t="s">
        <v>918</v>
      </c>
      <c r="W79" s="918"/>
      <c r="X79" s="421"/>
      <c r="Z79" s="14" t="s">
        <v>906</v>
      </c>
      <c r="AA79" s="14"/>
      <c r="AB79" s="14"/>
      <c r="AC79" s="14" t="s">
        <v>908</v>
      </c>
      <c r="AD79" s="14"/>
      <c r="AE79" s="14" t="s">
        <v>900</v>
      </c>
      <c r="AF79" s="14"/>
      <c r="AJ79" s="251" t="s">
        <v>939</v>
      </c>
    </row>
    <row r="80" spans="2:36" ht="3" customHeight="1" x14ac:dyDescent="0.25">
      <c r="B80" s="420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421"/>
      <c r="Z80" s="14"/>
      <c r="AA80" s="14"/>
      <c r="AB80" s="14"/>
      <c r="AC80" s="14"/>
      <c r="AD80" s="14"/>
      <c r="AE80" s="14"/>
      <c r="AF80" s="14"/>
    </row>
    <row r="81" spans="2:32" ht="20.100000000000001" customHeight="1" x14ac:dyDescent="0.25">
      <c r="B81" s="420"/>
      <c r="C81" s="949" t="s">
        <v>873</v>
      </c>
      <c r="D81" s="949"/>
      <c r="E81" s="943" t="s">
        <v>852</v>
      </c>
      <c r="F81" s="943"/>
      <c r="G81" s="943"/>
      <c r="H81" s="944">
        <v>5000</v>
      </c>
      <c r="I81" s="944"/>
      <c r="J81" s="941">
        <v>1101252001</v>
      </c>
      <c r="K81" s="942"/>
      <c r="L81" s="451">
        <v>0</v>
      </c>
      <c r="M81" s="947">
        <f>L81*H81</f>
        <v>0</v>
      </c>
      <c r="N81" s="947"/>
      <c r="O81" s="948">
        <v>0</v>
      </c>
      <c r="P81" s="948"/>
      <c r="Q81" s="948">
        <f>H81*0.5%</f>
        <v>25</v>
      </c>
      <c r="R81" s="948"/>
      <c r="S81" s="937"/>
      <c r="T81" s="937"/>
      <c r="U81" s="937"/>
      <c r="V81" s="957"/>
      <c r="W81" s="957"/>
      <c r="X81" s="421"/>
      <c r="Z81" s="14" t="s">
        <v>899</v>
      </c>
      <c r="AA81" s="14"/>
      <c r="AB81" s="14"/>
      <c r="AC81" s="460">
        <v>5.0000000000000001E-4</v>
      </c>
      <c r="AD81" s="14"/>
      <c r="AE81" s="14" t="s">
        <v>919</v>
      </c>
      <c r="AF81" s="14"/>
    </row>
    <row r="82" spans="2:32" ht="20.100000000000001" customHeight="1" x14ac:dyDescent="0.25">
      <c r="B82" s="420"/>
      <c r="C82" s="949" t="s">
        <v>873</v>
      </c>
      <c r="D82" s="949"/>
      <c r="E82" s="943" t="s">
        <v>853</v>
      </c>
      <c r="F82" s="943"/>
      <c r="G82" s="943"/>
      <c r="H82" s="944">
        <v>3000</v>
      </c>
      <c r="I82" s="944"/>
      <c r="J82" s="941">
        <v>1101252001</v>
      </c>
      <c r="K82" s="942"/>
      <c r="L82" s="451">
        <v>0.1</v>
      </c>
      <c r="M82" s="947">
        <f t="shared" ref="M82:M84" si="7">L82*H82</f>
        <v>300</v>
      </c>
      <c r="N82" s="947"/>
      <c r="O82" s="948">
        <v>0</v>
      </c>
      <c r="P82" s="948"/>
      <c r="Q82" s="948">
        <f t="shared" ref="Q82:Q84" si="8">H82*0.5%</f>
        <v>15</v>
      </c>
      <c r="R82" s="948"/>
      <c r="S82" s="937"/>
      <c r="T82" s="937"/>
      <c r="U82" s="937"/>
      <c r="V82" s="957"/>
      <c r="W82" s="957"/>
      <c r="X82" s="421"/>
      <c r="Z82" s="14" t="s">
        <v>907</v>
      </c>
      <c r="AA82" s="14"/>
      <c r="AB82" s="14"/>
      <c r="AC82" s="453">
        <v>0.01</v>
      </c>
      <c r="AD82" s="14"/>
      <c r="AE82" s="14" t="s">
        <v>919</v>
      </c>
      <c r="AF82" s="14"/>
    </row>
    <row r="83" spans="2:32" ht="20.100000000000001" customHeight="1" x14ac:dyDescent="0.25">
      <c r="B83" s="420"/>
      <c r="C83" s="949" t="s">
        <v>873</v>
      </c>
      <c r="D83" s="949"/>
      <c r="E83" s="943" t="s">
        <v>324</v>
      </c>
      <c r="F83" s="943"/>
      <c r="G83" s="943"/>
      <c r="H83" s="944">
        <v>6000</v>
      </c>
      <c r="I83" s="944"/>
      <c r="J83" s="941">
        <v>1101252001</v>
      </c>
      <c r="K83" s="942"/>
      <c r="L83" s="451">
        <v>0.25</v>
      </c>
      <c r="M83" s="947">
        <f t="shared" si="7"/>
        <v>1500</v>
      </c>
      <c r="N83" s="947"/>
      <c r="O83" s="948">
        <v>0</v>
      </c>
      <c r="P83" s="948"/>
      <c r="Q83" s="948">
        <f t="shared" si="8"/>
        <v>30</v>
      </c>
      <c r="R83" s="948"/>
      <c r="S83" s="937"/>
      <c r="T83" s="937"/>
      <c r="U83" s="937"/>
      <c r="V83" s="957"/>
      <c r="W83" s="957"/>
      <c r="X83" s="421"/>
      <c r="Z83" s="251" t="s">
        <v>909</v>
      </c>
      <c r="AA83" s="14"/>
      <c r="AB83" s="14"/>
      <c r="AC83" s="453">
        <v>0</v>
      </c>
      <c r="AD83" s="14"/>
      <c r="AE83" s="14" t="s">
        <v>919</v>
      </c>
      <c r="AF83" s="14"/>
    </row>
    <row r="84" spans="2:32" ht="20.100000000000001" customHeight="1" x14ac:dyDescent="0.25">
      <c r="B84" s="420"/>
      <c r="C84" s="949" t="s">
        <v>843</v>
      </c>
      <c r="D84" s="949"/>
      <c r="E84" s="943" t="s">
        <v>876</v>
      </c>
      <c r="F84" s="943"/>
      <c r="G84" s="943"/>
      <c r="H84" s="944">
        <v>4000</v>
      </c>
      <c r="I84" s="944"/>
      <c r="J84" s="941">
        <v>1101252001</v>
      </c>
      <c r="K84" s="942"/>
      <c r="L84" s="451">
        <v>0.05</v>
      </c>
      <c r="M84" s="947">
        <f t="shared" si="7"/>
        <v>200</v>
      </c>
      <c r="N84" s="947"/>
      <c r="O84" s="948">
        <v>0</v>
      </c>
      <c r="P84" s="948"/>
      <c r="Q84" s="948">
        <f t="shared" si="8"/>
        <v>20</v>
      </c>
      <c r="R84" s="948"/>
      <c r="S84" s="938"/>
      <c r="T84" s="938"/>
      <c r="U84" s="938"/>
      <c r="V84" s="957"/>
      <c r="W84" s="957"/>
      <c r="X84" s="421"/>
      <c r="Z84" s="251" t="s">
        <v>898</v>
      </c>
      <c r="AC84" s="454">
        <v>0.05</v>
      </c>
      <c r="AE84" s="251" t="s">
        <v>511</v>
      </c>
    </row>
    <row r="85" spans="2:32" ht="5.25" customHeight="1" x14ac:dyDescent="0.25">
      <c r="B85" s="420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424"/>
      <c r="U85" s="424"/>
      <c r="V85" s="275"/>
      <c r="W85" s="275"/>
      <c r="X85" s="421"/>
    </row>
    <row r="86" spans="2:32" ht="20.100000000000001" customHeight="1" x14ac:dyDescent="0.25">
      <c r="B86" s="420"/>
      <c r="C86" s="444"/>
      <c r="D86" s="444"/>
      <c r="E86" s="444"/>
      <c r="F86" s="444"/>
      <c r="G86" s="444"/>
      <c r="H86" s="940">
        <f>SUM(H81:I85)</f>
        <v>18000</v>
      </c>
      <c r="I86" s="940"/>
      <c r="J86" s="444"/>
      <c r="K86" s="444"/>
      <c r="L86" s="444"/>
      <c r="M86" s="940">
        <f>SUM(M81:N85)</f>
        <v>2000</v>
      </c>
      <c r="N86" s="940"/>
      <c r="O86" s="940">
        <f>SUM(O81:P85)</f>
        <v>0</v>
      </c>
      <c r="P86" s="940"/>
      <c r="Q86" s="940">
        <f>SUM(Q81:R85)</f>
        <v>90</v>
      </c>
      <c r="R86" s="940"/>
      <c r="S86" s="939"/>
      <c r="T86" s="939"/>
      <c r="U86" s="939"/>
      <c r="V86" s="956"/>
      <c r="W86" s="956"/>
      <c r="X86" s="421"/>
    </row>
    <row r="87" spans="2:32" ht="20.100000000000001" customHeight="1" x14ac:dyDescent="0.25">
      <c r="B87" s="420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421"/>
    </row>
    <row r="88" spans="2:32" ht="20.100000000000001" customHeight="1" x14ac:dyDescent="0.25">
      <c r="B88" s="420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421"/>
      <c r="AB88" s="291">
        <v>2002</v>
      </c>
      <c r="AD88" s="934">
        <v>5.0000000000000001E-3</v>
      </c>
      <c r="AE88" s="934"/>
      <c r="AF88" s="455">
        <f>AD88*AB88</f>
        <v>10.01</v>
      </c>
    </row>
    <row r="89" spans="2:32" ht="20.100000000000001" customHeight="1" x14ac:dyDescent="0.25">
      <c r="B89" s="420"/>
      <c r="C89" s="275" t="s">
        <v>194</v>
      </c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421"/>
    </row>
    <row r="90" spans="2:32" ht="20.100000000000001" customHeight="1" x14ac:dyDescent="0.25">
      <c r="B90" s="261"/>
      <c r="C90" s="816"/>
      <c r="D90" s="816"/>
      <c r="E90" s="816"/>
      <c r="F90" s="816"/>
      <c r="G90" s="816"/>
      <c r="H90" s="816"/>
      <c r="I90" s="816"/>
      <c r="J90" s="816"/>
      <c r="K90" s="816"/>
      <c r="L90" s="816"/>
      <c r="M90" s="816"/>
      <c r="N90" s="816"/>
      <c r="O90" s="816"/>
      <c r="P90" s="816"/>
      <c r="Q90" s="816"/>
      <c r="R90" s="816"/>
      <c r="S90" s="816"/>
      <c r="T90" s="816"/>
      <c r="U90" s="816"/>
      <c r="V90" s="816"/>
      <c r="W90" s="816"/>
      <c r="X90" s="262"/>
    </row>
    <row r="91" spans="2:32" ht="20.100000000000001" customHeight="1" x14ac:dyDescent="0.25">
      <c r="B91" s="261"/>
      <c r="C91" s="816"/>
      <c r="D91" s="816"/>
      <c r="E91" s="816"/>
      <c r="F91" s="816"/>
      <c r="G91" s="816"/>
      <c r="H91" s="816"/>
      <c r="I91" s="816"/>
      <c r="J91" s="816"/>
      <c r="K91" s="816"/>
      <c r="L91" s="816"/>
      <c r="M91" s="816"/>
      <c r="N91" s="816"/>
      <c r="O91" s="816"/>
      <c r="P91" s="816"/>
      <c r="Q91" s="816"/>
      <c r="R91" s="816"/>
      <c r="S91" s="816"/>
      <c r="T91" s="816"/>
      <c r="U91" s="816"/>
      <c r="V91" s="816"/>
      <c r="W91" s="816"/>
      <c r="X91" s="262"/>
    </row>
    <row r="92" spans="2:32" ht="20.100000000000001" customHeight="1" x14ac:dyDescent="0.25">
      <c r="B92" s="261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2"/>
    </row>
    <row r="93" spans="2:32" ht="20.100000000000001" customHeight="1" x14ac:dyDescent="0.25">
      <c r="B93" s="261"/>
      <c r="C93" s="963" t="s">
        <v>502</v>
      </c>
      <c r="D93" s="963"/>
      <c r="E93" s="963"/>
      <c r="F93" s="953" t="s">
        <v>504</v>
      </c>
      <c r="G93" s="953"/>
      <c r="H93" s="953"/>
      <c r="I93" s="964" t="s">
        <v>861</v>
      </c>
      <c r="J93" s="964"/>
      <c r="K93" s="964"/>
      <c r="L93" s="263"/>
      <c r="M93" s="263"/>
      <c r="N93" s="263"/>
      <c r="O93" s="263"/>
      <c r="P93" s="263"/>
      <c r="Q93" s="263"/>
      <c r="R93" s="263" t="s">
        <v>207</v>
      </c>
      <c r="S93" s="263"/>
      <c r="T93" s="965" t="s">
        <v>860</v>
      </c>
      <c r="U93" s="966"/>
      <c r="V93" s="966"/>
      <c r="W93" s="967"/>
      <c r="X93" s="262"/>
      <c r="AB93" s="251">
        <v>42</v>
      </c>
    </row>
    <row r="94" spans="2:32" ht="20.100000000000001" customHeight="1" x14ac:dyDescent="0.25">
      <c r="B94" s="265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7"/>
      <c r="AB94" s="251">
        <v>40</v>
      </c>
    </row>
    <row r="95" spans="2:32" ht="20.100000000000001" customHeight="1" x14ac:dyDescent="0.25">
      <c r="AB95" s="251">
        <v>40</v>
      </c>
    </row>
    <row r="96" spans="2:32" ht="20.100000000000001" customHeight="1" x14ac:dyDescent="0.25"/>
    <row r="97" spans="2:31" ht="20.100000000000001" customHeight="1" x14ac:dyDescent="0.25"/>
    <row r="98" spans="2:31" ht="20.100000000000001" customHeight="1" x14ac:dyDescent="0.25"/>
    <row r="99" spans="2:31" ht="20.100000000000001" customHeight="1" x14ac:dyDescent="0.25">
      <c r="B99" s="258"/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60"/>
    </row>
    <row r="100" spans="2:31" ht="20.100000000000001" customHeight="1" x14ac:dyDescent="0.25">
      <c r="B100" s="261"/>
      <c r="C100" s="916" t="s">
        <v>940</v>
      </c>
      <c r="D100" s="916"/>
      <c r="E100" s="916"/>
      <c r="F100" s="916"/>
      <c r="G100" s="916"/>
      <c r="H100" s="916"/>
      <c r="I100" s="916"/>
      <c r="J100" s="916"/>
      <c r="K100" s="916"/>
      <c r="L100" s="916"/>
      <c r="M100" s="916"/>
      <c r="N100" s="916"/>
      <c r="O100" s="916"/>
      <c r="P100" s="916"/>
      <c r="Q100" s="916"/>
      <c r="R100" s="262"/>
      <c r="Y100" s="256"/>
    </row>
    <row r="101" spans="2:31" ht="20.100000000000001" customHeight="1" x14ac:dyDescent="0.25">
      <c r="B101" s="261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2"/>
    </row>
    <row r="102" spans="2:31" ht="20.100000000000001" customHeight="1" x14ac:dyDescent="0.25">
      <c r="B102" s="261"/>
      <c r="C102" s="275" t="s">
        <v>329</v>
      </c>
      <c r="D102" s="275"/>
      <c r="E102" s="756" t="s">
        <v>944</v>
      </c>
      <c r="F102" s="765"/>
      <c r="G102" s="765"/>
      <c r="H102" s="275"/>
      <c r="I102" s="275"/>
      <c r="J102" s="275"/>
      <c r="K102" s="275"/>
      <c r="L102" s="275"/>
      <c r="M102" s="914" t="s">
        <v>330</v>
      </c>
      <c r="N102" s="915"/>
      <c r="O102" s="920">
        <v>44432</v>
      </c>
      <c r="P102" s="765"/>
      <c r="Q102" s="765"/>
      <c r="R102" s="262"/>
    </row>
    <row r="103" spans="2:31" ht="5.25" customHeight="1" x14ac:dyDescent="0.25">
      <c r="B103" s="261"/>
      <c r="C103" s="275"/>
      <c r="D103" s="275"/>
      <c r="E103" s="275"/>
      <c r="F103" s="275"/>
      <c r="G103" s="275"/>
      <c r="H103" s="275"/>
      <c r="I103" s="275"/>
      <c r="J103" s="275"/>
      <c r="K103" s="275"/>
      <c r="L103" s="275"/>
      <c r="M103" s="422"/>
      <c r="N103" s="422"/>
      <c r="O103" s="275"/>
      <c r="P103" s="275"/>
      <c r="Q103" s="275"/>
      <c r="R103" s="262"/>
    </row>
    <row r="104" spans="2:31" ht="20.100000000000001" customHeight="1" x14ac:dyDescent="0.25">
      <c r="B104" s="261"/>
      <c r="C104" s="932" t="s">
        <v>945</v>
      </c>
      <c r="D104" s="933"/>
      <c r="E104" s="765" t="s">
        <v>951</v>
      </c>
      <c r="F104" s="765"/>
      <c r="G104" s="765"/>
      <c r="H104" s="275"/>
      <c r="I104" s="275"/>
      <c r="J104" s="914" t="s">
        <v>1046</v>
      </c>
      <c r="K104" s="914"/>
      <c r="L104" s="914"/>
      <c r="M104" s="914"/>
      <c r="N104" s="915"/>
      <c r="O104" s="765">
        <v>1</v>
      </c>
      <c r="P104" s="765"/>
      <c r="Q104" s="765"/>
      <c r="R104" s="262"/>
      <c r="Y104" s="489"/>
    </row>
    <row r="105" spans="2:31" ht="3.75" customHeight="1" x14ac:dyDescent="0.25">
      <c r="B105" s="261"/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422"/>
      <c r="N105" s="422"/>
      <c r="O105" s="275"/>
      <c r="P105" s="275"/>
      <c r="Q105" s="275"/>
      <c r="R105" s="262"/>
    </row>
    <row r="106" spans="2:31" ht="20.100000000000001" customHeight="1" x14ac:dyDescent="0.25">
      <c r="B106" s="261"/>
      <c r="C106" s="452" t="s">
        <v>358</v>
      </c>
      <c r="D106" s="452"/>
      <c r="E106" s="929" t="s">
        <v>901</v>
      </c>
      <c r="F106" s="930"/>
      <c r="G106" s="931"/>
      <c r="H106" s="275"/>
      <c r="I106" s="275"/>
      <c r="J106" s="275"/>
      <c r="K106" s="275"/>
      <c r="L106" s="275"/>
      <c r="M106" s="914" t="s">
        <v>942</v>
      </c>
      <c r="N106" s="914"/>
      <c r="O106" s="765" t="s">
        <v>943</v>
      </c>
      <c r="P106" s="765"/>
      <c r="Q106" s="765"/>
      <c r="R106" s="262"/>
      <c r="Y106" s="169" t="s">
        <v>952</v>
      </c>
      <c r="Z106" s="488"/>
      <c r="AA106" s="488"/>
      <c r="AB106" s="488"/>
      <c r="AC106" s="488"/>
      <c r="AD106" s="488"/>
      <c r="AE106" s="310"/>
    </row>
    <row r="107" spans="2:31" ht="5.25" customHeight="1" x14ac:dyDescent="0.25">
      <c r="B107" s="261"/>
      <c r="C107" s="275"/>
      <c r="D107" s="275"/>
      <c r="E107" s="275"/>
      <c r="F107" s="275"/>
      <c r="G107" s="275"/>
      <c r="H107" s="275"/>
      <c r="I107" s="275"/>
      <c r="J107" s="275"/>
      <c r="K107" s="275"/>
      <c r="L107" s="275"/>
      <c r="M107" s="422"/>
      <c r="N107" s="422"/>
      <c r="O107" s="275"/>
      <c r="P107" s="275"/>
      <c r="Q107" s="275"/>
      <c r="R107" s="262"/>
      <c r="Y107" s="520"/>
      <c r="Z107" s="520"/>
      <c r="AA107" s="520"/>
      <c r="AB107" s="520"/>
      <c r="AC107" s="520"/>
      <c r="AD107" s="520"/>
      <c r="AE107" s="520"/>
    </row>
    <row r="108" spans="2:31" ht="20.100000000000001" customHeight="1" x14ac:dyDescent="0.25">
      <c r="B108" s="261"/>
      <c r="C108" s="275" t="s">
        <v>331</v>
      </c>
      <c r="D108" s="275"/>
      <c r="E108" s="765" t="s">
        <v>362</v>
      </c>
      <c r="F108" s="765"/>
      <c r="G108" s="765"/>
      <c r="H108" s="275"/>
      <c r="I108" s="275"/>
      <c r="J108" s="275"/>
      <c r="K108" s="275"/>
      <c r="L108" s="275"/>
      <c r="M108" s="914" t="s">
        <v>435</v>
      </c>
      <c r="N108" s="914"/>
      <c r="O108" s="919" t="s">
        <v>955</v>
      </c>
      <c r="P108" s="919"/>
      <c r="Q108" s="919"/>
      <c r="R108" s="262"/>
      <c r="Y108" s="169" t="s">
        <v>953</v>
      </c>
      <c r="Z108" s="488"/>
      <c r="AA108" s="488"/>
      <c r="AB108" s="488"/>
      <c r="AC108" s="488"/>
      <c r="AD108" s="488"/>
      <c r="AE108" s="310"/>
    </row>
    <row r="109" spans="2:31" ht="4.5" customHeight="1" x14ac:dyDescent="0.25">
      <c r="B109" s="261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353"/>
      <c r="N109" s="353"/>
      <c r="O109" s="263"/>
      <c r="P109" s="263"/>
      <c r="Q109" s="263"/>
      <c r="R109" s="262"/>
    </row>
    <row r="110" spans="2:31" ht="20.25" customHeight="1" x14ac:dyDescent="0.25">
      <c r="B110" s="261"/>
      <c r="C110" s="263" t="s">
        <v>467</v>
      </c>
      <c r="D110" s="263"/>
      <c r="E110" s="757"/>
      <c r="F110" s="840"/>
      <c r="G110" s="840"/>
      <c r="H110" s="840"/>
      <c r="I110" s="840"/>
      <c r="J110" s="840"/>
      <c r="K110" s="758"/>
      <c r="L110" s="275"/>
      <c r="M110" s="914" t="s">
        <v>958</v>
      </c>
      <c r="N110" s="914"/>
      <c r="O110" s="484" t="s">
        <v>454</v>
      </c>
      <c r="P110" s="912" t="s">
        <v>1045</v>
      </c>
      <c r="Q110" s="913"/>
      <c r="R110" s="262"/>
    </row>
    <row r="111" spans="2:31" ht="4.5" customHeight="1" x14ac:dyDescent="0.25">
      <c r="B111" s="261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2"/>
    </row>
    <row r="112" spans="2:31" ht="20.100000000000001" customHeight="1" x14ac:dyDescent="0.25">
      <c r="B112" s="261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2"/>
    </row>
    <row r="113" spans="2:41" ht="20.100000000000001" customHeight="1" x14ac:dyDescent="0.25">
      <c r="B113" s="261"/>
      <c r="C113" s="463" t="s">
        <v>278</v>
      </c>
      <c r="D113" s="462" t="s">
        <v>253</v>
      </c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927" t="s">
        <v>348</v>
      </c>
      <c r="P113" s="927"/>
      <c r="Q113" s="927"/>
      <c r="R113" s="262"/>
    </row>
    <row r="114" spans="2:41" ht="20.100000000000001" customHeight="1" x14ac:dyDescent="0.25">
      <c r="B114" s="261"/>
      <c r="C114" s="461">
        <v>1</v>
      </c>
      <c r="D114" s="266" t="s">
        <v>956</v>
      </c>
      <c r="E114" s="266"/>
      <c r="F114" s="266"/>
      <c r="G114" s="266"/>
      <c r="H114" s="266"/>
      <c r="I114" s="896"/>
      <c r="J114" s="896"/>
      <c r="K114" s="266"/>
      <c r="L114" s="266"/>
      <c r="M114" s="266"/>
      <c r="N114" s="266"/>
      <c r="O114" s="900">
        <v>1000</v>
      </c>
      <c r="P114" s="900"/>
      <c r="Q114" s="900"/>
      <c r="R114" s="262"/>
      <c r="Y114" s="921" t="s">
        <v>941</v>
      </c>
      <c r="Z114" s="922"/>
      <c r="AA114" s="922"/>
      <c r="AB114" s="922"/>
      <c r="AC114" s="922"/>
      <c r="AD114" s="922"/>
      <c r="AE114" s="922"/>
      <c r="AF114" s="922"/>
      <c r="AG114" s="923"/>
    </row>
    <row r="115" spans="2:41" ht="20.100000000000001" customHeight="1" x14ac:dyDescent="0.25">
      <c r="B115" s="261"/>
      <c r="C115" s="461">
        <v>2</v>
      </c>
      <c r="D115" s="266" t="s">
        <v>957</v>
      </c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900">
        <v>200</v>
      </c>
      <c r="P115" s="900"/>
      <c r="Q115" s="900"/>
      <c r="R115" s="262"/>
      <c r="Y115" s="510" t="s">
        <v>358</v>
      </c>
      <c r="Z115" s="511"/>
      <c r="AA115" s="512"/>
      <c r="AB115" s="490" t="s">
        <v>498</v>
      </c>
      <c r="AC115" s="490" t="s">
        <v>901</v>
      </c>
      <c r="AD115" s="490"/>
      <c r="AE115" s="505"/>
      <c r="AF115" s="491"/>
      <c r="AG115" s="492"/>
    </row>
    <row r="116" spans="2:41" ht="20.100000000000001" customHeight="1" x14ac:dyDescent="0.25">
      <c r="B116" s="261"/>
      <c r="C116" s="461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900"/>
      <c r="P116" s="900"/>
      <c r="Q116" s="900"/>
      <c r="R116" s="262"/>
      <c r="Y116" s="513" t="s">
        <v>942</v>
      </c>
      <c r="Z116" s="514"/>
      <c r="AA116" s="515"/>
      <c r="AB116" s="493" t="s">
        <v>906</v>
      </c>
      <c r="AC116" s="493" t="s">
        <v>882</v>
      </c>
      <c r="AD116" s="493" t="s">
        <v>943</v>
      </c>
      <c r="AE116" s="506"/>
      <c r="AF116" s="494"/>
      <c r="AG116" s="495"/>
    </row>
    <row r="117" spans="2:41" ht="20.100000000000001" customHeight="1" x14ac:dyDescent="0.25">
      <c r="B117" s="261"/>
      <c r="C117" s="461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900"/>
      <c r="P117" s="900"/>
      <c r="Q117" s="900"/>
      <c r="R117" s="262"/>
      <c r="Y117" s="486" t="s">
        <v>352</v>
      </c>
      <c r="Z117" s="516"/>
      <c r="AA117" s="487"/>
      <c r="AB117" s="496" t="s">
        <v>898</v>
      </c>
      <c r="AC117" s="496" t="s">
        <v>899</v>
      </c>
      <c r="AD117" s="496"/>
      <c r="AE117" s="507" t="s">
        <v>907</v>
      </c>
      <c r="AF117" s="497" t="s">
        <v>866</v>
      </c>
      <c r="AG117" s="498"/>
    </row>
    <row r="118" spans="2:41" ht="20.100000000000001" customHeight="1" x14ac:dyDescent="0.25">
      <c r="B118" s="261"/>
      <c r="C118" s="461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900"/>
      <c r="P118" s="900"/>
      <c r="Q118" s="900"/>
      <c r="R118" s="262"/>
      <c r="Y118" s="513" t="s">
        <v>913</v>
      </c>
      <c r="Z118" s="514"/>
      <c r="AA118" s="515"/>
      <c r="AB118" s="493" t="s">
        <v>904</v>
      </c>
      <c r="AC118" s="493"/>
      <c r="AD118" s="493" t="s">
        <v>335</v>
      </c>
      <c r="AE118" s="506"/>
      <c r="AF118" s="494"/>
      <c r="AG118" s="495"/>
    </row>
    <row r="119" spans="2:41" ht="20.100000000000001" customHeight="1" x14ac:dyDescent="0.25">
      <c r="B119" s="261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2"/>
      <c r="Y119" s="513" t="s">
        <v>900</v>
      </c>
      <c r="Z119" s="514"/>
      <c r="AA119" s="515"/>
      <c r="AB119" s="499" t="s">
        <v>348</v>
      </c>
      <c r="AC119" s="499"/>
      <c r="AD119" s="499"/>
      <c r="AE119" s="508"/>
      <c r="AF119" s="500"/>
      <c r="AG119" s="501"/>
    </row>
    <row r="120" spans="2:41" ht="20.100000000000001" customHeight="1" x14ac:dyDescent="0.25">
      <c r="B120" s="261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N120" s="422" t="s">
        <v>959</v>
      </c>
      <c r="O120" s="928">
        <f>SUM(O114:Q119)</f>
        <v>1200</v>
      </c>
      <c r="P120" s="928"/>
      <c r="Q120" s="928"/>
      <c r="R120" s="262"/>
      <c r="Y120" s="513" t="s">
        <v>946</v>
      </c>
      <c r="Z120" s="514"/>
      <c r="AA120" s="515"/>
      <c r="AB120" s="493"/>
      <c r="AC120" s="493"/>
      <c r="AD120" s="493"/>
      <c r="AE120" s="506"/>
      <c r="AF120" s="494"/>
      <c r="AG120" s="495"/>
    </row>
    <row r="121" spans="2:41" ht="20.100000000000001" customHeight="1" x14ac:dyDescent="0.25">
      <c r="B121" s="261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445">
        <v>12</v>
      </c>
      <c r="N121" s="422" t="s">
        <v>960</v>
      </c>
      <c r="O121" s="925">
        <f>O120*M121/100</f>
        <v>144</v>
      </c>
      <c r="P121" s="925"/>
      <c r="Q121" s="925"/>
      <c r="R121" s="262"/>
      <c r="Y121" s="517" t="s">
        <v>939</v>
      </c>
      <c r="Z121" s="518"/>
      <c r="AA121" s="519"/>
      <c r="AB121" s="502" t="s">
        <v>950</v>
      </c>
      <c r="AC121" s="502"/>
      <c r="AD121" s="502"/>
      <c r="AE121" s="509"/>
      <c r="AF121" s="503"/>
      <c r="AG121" s="504"/>
    </row>
    <row r="122" spans="2:41" ht="20.100000000000001" customHeight="1" x14ac:dyDescent="0.25">
      <c r="B122" s="261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75" t="s">
        <v>254</v>
      </c>
      <c r="N122" s="422" t="s">
        <v>254</v>
      </c>
      <c r="O122" s="926">
        <f>SUM(O120:Q121)</f>
        <v>1344</v>
      </c>
      <c r="P122" s="926"/>
      <c r="Q122" s="926"/>
      <c r="R122" s="262"/>
      <c r="Y122" s="251" t="s">
        <v>1048</v>
      </c>
      <c r="AB122" s="251" t="s">
        <v>950</v>
      </c>
    </row>
    <row r="123" spans="2:41" ht="20.100000000000001" customHeight="1" x14ac:dyDescent="0.25">
      <c r="B123" s="261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2"/>
    </row>
    <row r="124" spans="2:41" ht="20.100000000000001" customHeight="1" x14ac:dyDescent="0.25">
      <c r="B124" s="261"/>
      <c r="C124" s="916" t="s">
        <v>948</v>
      </c>
      <c r="D124" s="916"/>
      <c r="E124" s="916"/>
      <c r="F124" s="858" t="s">
        <v>502</v>
      </c>
      <c r="G124" s="858"/>
      <c r="H124" s="858"/>
      <c r="I124" s="860" t="s">
        <v>504</v>
      </c>
      <c r="J124" s="860"/>
      <c r="K124" s="860"/>
      <c r="L124" s="903" t="s">
        <v>949</v>
      </c>
      <c r="M124" s="903"/>
      <c r="N124" s="903"/>
      <c r="O124" s="859" t="s">
        <v>861</v>
      </c>
      <c r="P124" s="859"/>
      <c r="Q124" s="859"/>
      <c r="R124" s="262"/>
      <c r="Y124" s="924"/>
      <c r="Z124" s="924"/>
      <c r="AA124" s="924"/>
    </row>
    <row r="125" spans="2:41" ht="20.100000000000001" customHeight="1" x14ac:dyDescent="0.25">
      <c r="B125" s="265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7"/>
      <c r="Y125" s="251" t="s">
        <v>329</v>
      </c>
      <c r="AB125" s="406">
        <v>1</v>
      </c>
      <c r="AC125" s="406"/>
      <c r="AD125" s="406">
        <v>2</v>
      </c>
      <c r="AE125" s="406"/>
      <c r="AF125" s="406">
        <v>3</v>
      </c>
      <c r="AG125" s="406"/>
      <c r="AH125" s="406"/>
      <c r="AI125" s="406"/>
      <c r="AJ125" s="406">
        <v>4</v>
      </c>
      <c r="AK125" s="406"/>
      <c r="AL125" s="406"/>
      <c r="AM125" s="406"/>
      <c r="AN125" s="406">
        <v>5</v>
      </c>
      <c r="AO125" s="406"/>
    </row>
    <row r="126" spans="2:41" ht="20.100000000000001" customHeight="1" x14ac:dyDescent="0.25">
      <c r="Y126" s="251" t="s">
        <v>1059</v>
      </c>
      <c r="AB126" s="251" t="s">
        <v>897</v>
      </c>
      <c r="AD126" s="251" t="s">
        <v>897</v>
      </c>
      <c r="AF126" s="251" t="s">
        <v>866</v>
      </c>
      <c r="AJ126" s="251" t="s">
        <v>866</v>
      </c>
      <c r="AN126" s="251" t="s">
        <v>897</v>
      </c>
    </row>
    <row r="127" spans="2:41" ht="20.100000000000001" customHeight="1" x14ac:dyDescent="0.25">
      <c r="G127" s="251">
        <v>16.7</v>
      </c>
      <c r="I127" s="251" t="s">
        <v>335</v>
      </c>
      <c r="Y127" s="251" t="s">
        <v>352</v>
      </c>
      <c r="AB127" s="251" t="s">
        <v>899</v>
      </c>
      <c r="AD127" s="251" t="s">
        <v>874</v>
      </c>
      <c r="AF127" s="251" t="s">
        <v>1062</v>
      </c>
      <c r="AJ127" s="251" t="s">
        <v>1063</v>
      </c>
      <c r="AN127" s="251" t="s">
        <v>954</v>
      </c>
    </row>
    <row r="128" spans="2:41" ht="20.100000000000001" customHeight="1" x14ac:dyDescent="0.25">
      <c r="G128" s="251">
        <v>10.95</v>
      </c>
      <c r="I128" s="251" t="s">
        <v>335</v>
      </c>
      <c r="Y128" s="251" t="s">
        <v>939</v>
      </c>
      <c r="AB128" s="521" t="s">
        <v>1050</v>
      </c>
      <c r="AD128" s="521" t="s">
        <v>936</v>
      </c>
      <c r="AF128" s="521" t="s">
        <v>936</v>
      </c>
      <c r="AJ128" s="521" t="s">
        <v>936</v>
      </c>
      <c r="AN128" s="521" t="s">
        <v>936</v>
      </c>
    </row>
    <row r="129" spans="3:40" ht="20.100000000000001" customHeight="1" x14ac:dyDescent="0.25">
      <c r="G129" s="251">
        <v>29.44</v>
      </c>
      <c r="I129" s="251" t="s">
        <v>335</v>
      </c>
      <c r="Y129" s="251" t="s">
        <v>1060</v>
      </c>
      <c r="AB129" s="521" t="s">
        <v>897</v>
      </c>
      <c r="AD129" s="521" t="s">
        <v>897</v>
      </c>
      <c r="AF129" s="521" t="s">
        <v>866</v>
      </c>
      <c r="AJ129" s="521" t="s">
        <v>866</v>
      </c>
      <c r="AN129" s="521" t="s">
        <v>1064</v>
      </c>
    </row>
    <row r="130" spans="3:40" ht="20.100000000000001" customHeight="1" x14ac:dyDescent="0.25">
      <c r="G130" s="291">
        <v>2944.09</v>
      </c>
      <c r="H130" s="291"/>
      <c r="I130" s="291"/>
      <c r="Y130" s="251" t="s">
        <v>1061</v>
      </c>
      <c r="AB130" s="251" t="s">
        <v>951</v>
      </c>
      <c r="AD130" s="251" t="s">
        <v>951</v>
      </c>
      <c r="AF130" s="251" t="s">
        <v>951</v>
      </c>
      <c r="AJ130" s="251" t="s">
        <v>669</v>
      </c>
      <c r="AN130" s="251" t="s">
        <v>951</v>
      </c>
    </row>
    <row r="131" spans="3:40" ht="20.100000000000001" customHeight="1" x14ac:dyDescent="0.25">
      <c r="C131" s="917">
        <f>SUM(G127:G131)</f>
        <v>3368.0400000000004</v>
      </c>
      <c r="D131" s="917"/>
      <c r="G131" s="291">
        <v>366.86</v>
      </c>
      <c r="I131" s="251" t="s">
        <v>855</v>
      </c>
      <c r="Y131" s="251" t="s">
        <v>438</v>
      </c>
      <c r="AB131" s="251" t="s">
        <v>1049</v>
      </c>
      <c r="AD131" s="251" t="s">
        <v>1049</v>
      </c>
      <c r="AF131" s="251" t="s">
        <v>1049</v>
      </c>
      <c r="AJ131" s="251" t="s">
        <v>1049</v>
      </c>
      <c r="AN131" s="251" t="s">
        <v>1049</v>
      </c>
    </row>
    <row r="132" spans="3:40" ht="20.100000000000001" customHeight="1" x14ac:dyDescent="0.25">
      <c r="D132" s="454">
        <v>0.12</v>
      </c>
      <c r="Y132" s="251" t="s">
        <v>954</v>
      </c>
      <c r="AB132" s="251" t="s">
        <v>950</v>
      </c>
      <c r="AD132" s="251" t="s">
        <v>950</v>
      </c>
      <c r="AF132" s="251" t="s">
        <v>950</v>
      </c>
      <c r="AJ132" s="251" t="s">
        <v>950</v>
      </c>
      <c r="AN132" s="251" t="s">
        <v>950</v>
      </c>
    </row>
    <row r="133" spans="3:40" ht="20.100000000000001" customHeight="1" x14ac:dyDescent="0.25">
      <c r="D133" s="251">
        <f>D132*C131</f>
        <v>404.16480000000001</v>
      </c>
    </row>
    <row r="134" spans="3:40" ht="20.100000000000001" customHeight="1" x14ac:dyDescent="0.25"/>
    <row r="135" spans="3:40" ht="20.100000000000001" customHeight="1" x14ac:dyDescent="0.25"/>
    <row r="136" spans="3:40" ht="20.100000000000001" customHeight="1" x14ac:dyDescent="0.25"/>
    <row r="137" spans="3:40" ht="20.100000000000001" customHeight="1" x14ac:dyDescent="0.25"/>
    <row r="138" spans="3:40" ht="20.100000000000001" customHeight="1" x14ac:dyDescent="0.25"/>
    <row r="139" spans="3:40" ht="20.100000000000001" customHeight="1" x14ac:dyDescent="0.25">
      <c r="C139" s="258"/>
      <c r="D139" s="259"/>
      <c r="E139" s="259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60"/>
      <c r="AA139" s="176"/>
      <c r="AB139" s="176"/>
      <c r="AC139" s="176"/>
      <c r="AD139" s="176"/>
      <c r="AE139" s="176"/>
      <c r="AF139" s="176"/>
      <c r="AG139" s="176"/>
      <c r="AH139" s="176"/>
    </row>
    <row r="140" spans="3:40" ht="20.100000000000001" customHeight="1" x14ac:dyDescent="0.25">
      <c r="C140" s="261"/>
      <c r="D140" s="897" t="s">
        <v>1081</v>
      </c>
      <c r="E140" s="897"/>
      <c r="F140" s="897"/>
      <c r="G140" s="897"/>
      <c r="H140" s="897"/>
      <c r="I140" s="897"/>
      <c r="J140" s="897"/>
      <c r="K140" s="897"/>
      <c r="L140" s="897"/>
      <c r="M140" s="897"/>
      <c r="N140" s="897"/>
      <c r="O140" s="897"/>
      <c r="P140" s="897"/>
      <c r="Q140" s="897"/>
      <c r="R140" s="897"/>
      <c r="S140" s="897"/>
      <c r="T140" s="897"/>
      <c r="U140" s="897"/>
      <c r="V140" s="897"/>
      <c r="W140" s="897"/>
      <c r="X140" s="897"/>
      <c r="Y140" s="262"/>
      <c r="AA140" s="176"/>
      <c r="AB140" s="177" t="s">
        <v>1108</v>
      </c>
      <c r="AC140" s="177"/>
      <c r="AD140" s="177"/>
      <c r="AE140" s="177"/>
      <c r="AF140" s="177"/>
      <c r="AG140" s="177"/>
      <c r="AH140" s="176"/>
    </row>
    <row r="141" spans="3:40" ht="20.100000000000001" customHeight="1" x14ac:dyDescent="0.25">
      <c r="C141" s="261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2"/>
      <c r="AA141" s="176"/>
      <c r="AB141" s="176" t="s">
        <v>1109</v>
      </c>
      <c r="AC141" s="176"/>
      <c r="AD141" s="176"/>
      <c r="AE141" s="176"/>
      <c r="AF141" s="176"/>
      <c r="AG141" s="176"/>
      <c r="AH141" s="176"/>
    </row>
    <row r="142" spans="3:40" ht="20.100000000000001" customHeight="1" x14ac:dyDescent="0.25">
      <c r="C142" s="261"/>
      <c r="D142" s="898" t="s">
        <v>1089</v>
      </c>
      <c r="E142" s="911"/>
      <c r="F142" s="815"/>
      <c r="G142" s="816"/>
      <c r="H142" s="816"/>
      <c r="I142" s="816"/>
      <c r="J142" s="816"/>
      <c r="K142" s="816"/>
      <c r="L142" s="816"/>
      <c r="M142" s="816"/>
      <c r="N142" s="817"/>
      <c r="O142" s="263"/>
      <c r="P142" s="263"/>
      <c r="Q142" s="263"/>
      <c r="R142" s="263"/>
      <c r="S142" s="263"/>
      <c r="T142" s="263" t="s">
        <v>330</v>
      </c>
      <c r="U142" s="263"/>
      <c r="V142" s="815"/>
      <c r="W142" s="816"/>
      <c r="X142" s="817"/>
      <c r="Y142" s="262"/>
      <c r="AA142" s="176"/>
      <c r="AB142" s="176" t="s">
        <v>1110</v>
      </c>
      <c r="AC142" s="176"/>
      <c r="AD142" s="176"/>
      <c r="AE142" s="176"/>
      <c r="AF142" s="176"/>
      <c r="AG142" s="176"/>
      <c r="AH142" s="176"/>
    </row>
    <row r="143" spans="3:40" ht="3.75" customHeight="1" x14ac:dyDescent="0.25">
      <c r="C143" s="261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2"/>
      <c r="AA143" s="176"/>
      <c r="AB143" s="176"/>
      <c r="AC143" s="176"/>
      <c r="AD143" s="176"/>
      <c r="AE143" s="176"/>
      <c r="AF143" s="176"/>
      <c r="AG143" s="176"/>
      <c r="AH143" s="176"/>
    </row>
    <row r="144" spans="3:40" ht="20.100000000000001" customHeight="1" x14ac:dyDescent="0.25">
      <c r="C144" s="261"/>
      <c r="D144" s="898" t="s">
        <v>870</v>
      </c>
      <c r="E144" s="911"/>
      <c r="F144" s="815"/>
      <c r="G144" s="816"/>
      <c r="H144" s="816"/>
      <c r="I144" s="816"/>
      <c r="J144" s="816"/>
      <c r="K144" s="816"/>
      <c r="L144" s="816"/>
      <c r="M144" s="816"/>
      <c r="N144" s="817"/>
      <c r="O144" s="263"/>
      <c r="P144" s="897" t="s">
        <v>194</v>
      </c>
      <c r="Q144" s="897"/>
      <c r="R144" s="897"/>
      <c r="S144" s="897"/>
      <c r="T144" s="897"/>
      <c r="U144" s="897"/>
      <c r="V144" s="897"/>
      <c r="W144" s="897"/>
      <c r="X144" s="897"/>
      <c r="Y144" s="262"/>
      <c r="AA144" s="176"/>
      <c r="AB144" s="176" t="s">
        <v>1111</v>
      </c>
      <c r="AC144" s="176"/>
      <c r="AD144" s="176"/>
      <c r="AE144" s="176"/>
      <c r="AF144" s="176"/>
      <c r="AG144" s="176"/>
      <c r="AH144" s="176"/>
    </row>
    <row r="145" spans="3:36" ht="3.75" customHeight="1" x14ac:dyDescent="0.25">
      <c r="C145" s="261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2"/>
      <c r="AA145" s="176"/>
      <c r="AB145" s="176"/>
      <c r="AC145" s="176"/>
      <c r="AD145" s="176"/>
      <c r="AE145" s="176"/>
      <c r="AF145" s="176"/>
      <c r="AG145" s="176"/>
      <c r="AH145" s="176"/>
    </row>
    <row r="146" spans="3:36" ht="20.100000000000001" customHeight="1" x14ac:dyDescent="0.25">
      <c r="C146" s="261"/>
      <c r="D146" s="898" t="s">
        <v>1059</v>
      </c>
      <c r="E146" s="911"/>
      <c r="F146" s="815"/>
      <c r="G146" s="816"/>
      <c r="H146" s="816"/>
      <c r="I146" s="816"/>
      <c r="J146" s="816"/>
      <c r="K146" s="816"/>
      <c r="L146" s="816"/>
      <c r="M146" s="816"/>
      <c r="N146" s="817"/>
      <c r="O146" s="263"/>
      <c r="P146" s="905" t="s">
        <v>1107</v>
      </c>
      <c r="Q146" s="904"/>
      <c r="R146" s="904"/>
      <c r="S146" s="904"/>
      <c r="T146" s="904"/>
      <c r="U146" s="904"/>
      <c r="V146" s="904"/>
      <c r="W146" s="904"/>
      <c r="X146" s="906"/>
      <c r="Y146" s="262"/>
      <c r="AA146" s="176"/>
      <c r="AB146" s="176" t="s">
        <v>1112</v>
      </c>
      <c r="AC146" s="176"/>
      <c r="AD146" s="176"/>
      <c r="AE146" s="176"/>
      <c r="AF146" s="176"/>
      <c r="AG146" s="176"/>
      <c r="AH146" s="176"/>
    </row>
    <row r="147" spans="3:36" ht="3.75" customHeight="1" x14ac:dyDescent="0.25">
      <c r="C147" s="261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907"/>
      <c r="Q147" s="902"/>
      <c r="R147" s="902"/>
      <c r="S147" s="902"/>
      <c r="T147" s="902"/>
      <c r="U147" s="902"/>
      <c r="V147" s="902"/>
      <c r="W147" s="902"/>
      <c r="X147" s="908"/>
      <c r="Y147" s="262"/>
      <c r="AA147" s="176"/>
      <c r="AB147" s="176"/>
      <c r="AC147" s="176"/>
      <c r="AD147" s="176"/>
      <c r="AE147" s="176"/>
      <c r="AF147" s="176"/>
      <c r="AG147" s="176"/>
      <c r="AH147" s="176"/>
    </row>
    <row r="148" spans="3:36" ht="20.100000000000001" customHeight="1" x14ac:dyDescent="0.25">
      <c r="C148" s="261"/>
      <c r="D148" s="898" t="s">
        <v>875</v>
      </c>
      <c r="E148" s="911"/>
      <c r="F148" s="815"/>
      <c r="G148" s="816"/>
      <c r="H148" s="816"/>
      <c r="I148" s="816"/>
      <c r="J148" s="816"/>
      <c r="K148" s="816"/>
      <c r="L148" s="816"/>
      <c r="M148" s="816"/>
      <c r="N148" s="817"/>
      <c r="O148" s="263"/>
      <c r="P148" s="909"/>
      <c r="Q148" s="896"/>
      <c r="R148" s="896"/>
      <c r="S148" s="896"/>
      <c r="T148" s="896"/>
      <c r="U148" s="896"/>
      <c r="V148" s="896"/>
      <c r="W148" s="896"/>
      <c r="X148" s="910"/>
      <c r="Y148" s="262"/>
      <c r="AA148" s="176"/>
      <c r="AB148" s="176" t="s">
        <v>1113</v>
      </c>
      <c r="AC148" s="176"/>
      <c r="AD148" s="176"/>
      <c r="AE148" s="176"/>
      <c r="AF148" s="176"/>
      <c r="AG148" s="176"/>
      <c r="AH148" s="176"/>
    </row>
    <row r="149" spans="3:36" ht="3.75" customHeight="1" x14ac:dyDescent="0.25">
      <c r="C149" s="261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2"/>
      <c r="AA149" s="176"/>
      <c r="AB149" s="176"/>
      <c r="AC149" s="176"/>
      <c r="AD149" s="176"/>
      <c r="AE149" s="176"/>
      <c r="AF149" s="176"/>
      <c r="AG149" s="176"/>
      <c r="AH149" s="176"/>
    </row>
    <row r="150" spans="3:36" ht="11.25" customHeight="1" x14ac:dyDescent="0.25">
      <c r="C150" s="261"/>
      <c r="D150" s="903" t="s">
        <v>1092</v>
      </c>
      <c r="E150" s="903"/>
      <c r="F150" s="903"/>
      <c r="G150" s="903"/>
      <c r="H150" s="903"/>
      <c r="I150" s="903"/>
      <c r="J150" s="903"/>
      <c r="K150" s="903"/>
      <c r="L150" s="903"/>
      <c r="M150" s="903"/>
      <c r="N150" s="903"/>
      <c r="O150" s="903"/>
      <c r="P150" s="903"/>
      <c r="Q150" s="903"/>
      <c r="R150" s="903"/>
      <c r="S150" s="903"/>
      <c r="T150" s="903"/>
      <c r="U150" s="903"/>
      <c r="V150" s="903"/>
      <c r="W150" s="903"/>
      <c r="X150" s="903"/>
      <c r="Y150" s="262"/>
      <c r="AA150" s="176"/>
      <c r="AB150" s="176"/>
      <c r="AC150" s="176"/>
      <c r="AD150" s="176"/>
      <c r="AE150" s="176"/>
      <c r="AF150" s="176"/>
      <c r="AG150" s="176"/>
      <c r="AH150" s="176"/>
    </row>
    <row r="151" spans="3:36" ht="3.75" customHeight="1" x14ac:dyDescent="0.25">
      <c r="C151" s="261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2"/>
    </row>
    <row r="152" spans="3:36" ht="20.100000000000001" customHeight="1" x14ac:dyDescent="0.25">
      <c r="C152" s="261"/>
      <c r="D152" s="258"/>
      <c r="E152" s="904" t="s">
        <v>1090</v>
      </c>
      <c r="F152" s="904"/>
      <c r="G152" s="904"/>
      <c r="H152" s="904"/>
      <c r="I152" s="904"/>
      <c r="J152" s="904"/>
      <c r="K152" s="904"/>
      <c r="L152" s="904"/>
      <c r="M152" s="259"/>
      <c r="N152" s="259"/>
      <c r="O152" s="816" t="s">
        <v>1091</v>
      </c>
      <c r="P152" s="816"/>
      <c r="Q152" s="816"/>
      <c r="R152" s="816"/>
      <c r="S152" s="816"/>
      <c r="T152" s="816"/>
      <c r="U152" s="816"/>
      <c r="V152" s="816"/>
      <c r="W152" s="816"/>
      <c r="X152" s="260"/>
      <c r="Y152" s="262"/>
    </row>
    <row r="153" spans="3:36" ht="20.100000000000001" customHeight="1" x14ac:dyDescent="0.25">
      <c r="C153" s="261"/>
      <c r="D153" s="261"/>
      <c r="E153" s="815"/>
      <c r="F153" s="816"/>
      <c r="G153" s="817"/>
      <c r="H153" s="815"/>
      <c r="I153" s="816"/>
      <c r="J153" s="816"/>
      <c r="K153" s="816"/>
      <c r="L153" s="817"/>
      <c r="M153" s="535"/>
      <c r="N153" s="263"/>
      <c r="O153" s="815"/>
      <c r="P153" s="816"/>
      <c r="Q153" s="817"/>
      <c r="R153" s="815"/>
      <c r="S153" s="816"/>
      <c r="T153" s="816"/>
      <c r="U153" s="816"/>
      <c r="V153" s="816"/>
      <c r="W153" s="817"/>
      <c r="X153" s="262"/>
      <c r="Y153" s="262"/>
    </row>
    <row r="154" spans="3:36" ht="3.75" customHeight="1" x14ac:dyDescent="0.25">
      <c r="C154" s="261"/>
      <c r="D154" s="261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2"/>
      <c r="Y154" s="262"/>
    </row>
    <row r="155" spans="3:36" ht="20.100000000000001" customHeight="1" x14ac:dyDescent="0.25">
      <c r="C155" s="261"/>
      <c r="D155" s="261"/>
      <c r="E155" s="858" t="s">
        <v>1093</v>
      </c>
      <c r="F155" s="858"/>
      <c r="G155" s="858"/>
      <c r="H155" s="858"/>
      <c r="I155" s="858"/>
      <c r="J155" s="858"/>
      <c r="K155" s="858"/>
      <c r="L155" s="858"/>
      <c r="M155" s="535"/>
      <c r="N155" s="263"/>
      <c r="O155" s="858" t="s">
        <v>1093</v>
      </c>
      <c r="P155" s="858"/>
      <c r="Q155" s="858"/>
      <c r="R155" s="858"/>
      <c r="S155" s="858"/>
      <c r="T155" s="858"/>
      <c r="U155" s="858"/>
      <c r="V155" s="858"/>
      <c r="W155" s="858"/>
      <c r="X155" s="262"/>
      <c r="Y155" s="262"/>
    </row>
    <row r="156" spans="3:36" ht="20.100000000000001" customHeight="1" x14ac:dyDescent="0.25">
      <c r="C156" s="261"/>
      <c r="D156" s="265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  <c r="S156" s="266"/>
      <c r="T156" s="266"/>
      <c r="U156" s="266"/>
      <c r="V156" s="266"/>
      <c r="W156" s="266"/>
      <c r="X156" s="267"/>
      <c r="Y156" s="262"/>
    </row>
    <row r="157" spans="3:36" ht="20.100000000000001" customHeight="1" x14ac:dyDescent="0.25">
      <c r="C157" s="261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2"/>
    </row>
    <row r="158" spans="3:36" ht="20.100000000000001" customHeight="1" x14ac:dyDescent="0.25">
      <c r="C158" s="261"/>
      <c r="D158" s="767" t="s">
        <v>509</v>
      </c>
      <c r="E158" s="767"/>
      <c r="F158" s="767" t="s">
        <v>352</v>
      </c>
      <c r="G158" s="767"/>
      <c r="H158" s="767"/>
      <c r="I158" s="767"/>
      <c r="J158" s="767"/>
      <c r="K158" s="767"/>
      <c r="L158" s="767"/>
      <c r="M158" s="767" t="s">
        <v>917</v>
      </c>
      <c r="N158" s="767"/>
      <c r="O158" s="767" t="s">
        <v>1094</v>
      </c>
      <c r="P158" s="767"/>
      <c r="Q158" s="767" t="s">
        <v>1095</v>
      </c>
      <c r="R158" s="767"/>
      <c r="S158" s="238"/>
      <c r="T158" s="767" t="s">
        <v>1096</v>
      </c>
      <c r="U158" s="767"/>
      <c r="V158" s="767" t="s">
        <v>1097</v>
      </c>
      <c r="W158" s="767"/>
      <c r="X158" s="767"/>
      <c r="Y158" s="262"/>
    </row>
    <row r="159" spans="3:36" ht="3" customHeight="1" x14ac:dyDescent="0.25">
      <c r="C159" s="261"/>
      <c r="D159" s="902"/>
      <c r="E159" s="902"/>
      <c r="F159" s="902"/>
      <c r="G159" s="902"/>
      <c r="H159" s="902"/>
      <c r="I159" s="902"/>
      <c r="J159" s="902"/>
      <c r="K159" s="902"/>
      <c r="L159" s="902"/>
      <c r="M159" s="902"/>
      <c r="N159" s="902"/>
      <c r="O159" s="902"/>
      <c r="P159" s="902"/>
      <c r="Q159" s="902"/>
      <c r="R159" s="902"/>
      <c r="S159" s="263"/>
      <c r="T159" s="902"/>
      <c r="U159" s="902"/>
      <c r="V159" s="902"/>
      <c r="W159" s="902"/>
      <c r="X159" s="902"/>
      <c r="Y159" s="262"/>
    </row>
    <row r="160" spans="3:36" ht="20.100000000000001" customHeight="1" x14ac:dyDescent="0.25">
      <c r="C160" s="261"/>
      <c r="D160" s="896" t="s">
        <v>1098</v>
      </c>
      <c r="E160" s="896"/>
      <c r="F160" s="899" t="s">
        <v>852</v>
      </c>
      <c r="G160" s="899"/>
      <c r="H160" s="899"/>
      <c r="I160" s="899"/>
      <c r="J160" s="899"/>
      <c r="K160" s="899"/>
      <c r="L160" s="899"/>
      <c r="M160" s="900">
        <v>150</v>
      </c>
      <c r="N160" s="900"/>
      <c r="O160" s="901">
        <v>25</v>
      </c>
      <c r="P160" s="901"/>
      <c r="Q160" s="901">
        <v>24</v>
      </c>
      <c r="R160" s="901"/>
      <c r="S160" s="536"/>
      <c r="T160" s="901">
        <f>Q160-O160</f>
        <v>-1</v>
      </c>
      <c r="U160" s="901"/>
      <c r="V160" s="896" t="str">
        <f>IF(T160&lt;0,"BAJA","ALTA")</f>
        <v>BAJA</v>
      </c>
      <c r="W160" s="896"/>
      <c r="X160" s="896"/>
      <c r="Y160" s="262"/>
      <c r="AB160" s="251">
        <f>T160*M160</f>
        <v>-150</v>
      </c>
      <c r="AH160" s="251" t="s">
        <v>636</v>
      </c>
      <c r="AJ160" s="251" t="s">
        <v>773</v>
      </c>
    </row>
    <row r="161" spans="3:38" ht="20.100000000000001" customHeight="1" x14ac:dyDescent="0.25">
      <c r="C161" s="261"/>
      <c r="D161" s="896" t="s">
        <v>1099</v>
      </c>
      <c r="E161" s="896"/>
      <c r="F161" s="899" t="s">
        <v>1100</v>
      </c>
      <c r="G161" s="899"/>
      <c r="H161" s="899"/>
      <c r="I161" s="899"/>
      <c r="J161" s="899"/>
      <c r="K161" s="899"/>
      <c r="L161" s="899"/>
      <c r="M161" s="900">
        <v>85</v>
      </c>
      <c r="N161" s="900"/>
      <c r="O161" s="901">
        <v>100</v>
      </c>
      <c r="P161" s="901"/>
      <c r="Q161" s="901">
        <v>101</v>
      </c>
      <c r="R161" s="901"/>
      <c r="S161" s="536"/>
      <c r="T161" s="901">
        <f>Q161-O161</f>
        <v>1</v>
      </c>
      <c r="U161" s="901"/>
      <c r="V161" s="896" t="str">
        <f>IF(T161&lt;0,"BAJA","ALTA")</f>
        <v>ALTA</v>
      </c>
      <c r="W161" s="896"/>
      <c r="X161" s="896"/>
      <c r="Y161" s="262"/>
      <c r="AB161" s="251">
        <f>T161*M161</f>
        <v>85</v>
      </c>
      <c r="AH161" s="251">
        <v>160</v>
      </c>
      <c r="AJ161" s="251">
        <v>150</v>
      </c>
      <c r="AL161" s="251">
        <f>AH161-AJ161</f>
        <v>10</v>
      </c>
    </row>
    <row r="162" spans="3:38" ht="20.100000000000001" customHeight="1" x14ac:dyDescent="0.25">
      <c r="C162" s="261"/>
      <c r="D162" s="896"/>
      <c r="E162" s="896"/>
      <c r="F162" s="899"/>
      <c r="G162" s="899"/>
      <c r="H162" s="899"/>
      <c r="I162" s="899"/>
      <c r="J162" s="899"/>
      <c r="K162" s="899"/>
      <c r="L162" s="899"/>
      <c r="M162" s="900"/>
      <c r="N162" s="900"/>
      <c r="O162" s="901"/>
      <c r="P162" s="901"/>
      <c r="Q162" s="901"/>
      <c r="R162" s="901"/>
      <c r="S162" s="536"/>
      <c r="T162" s="901"/>
      <c r="U162" s="901"/>
      <c r="V162" s="896"/>
      <c r="W162" s="896"/>
      <c r="X162" s="896"/>
      <c r="Y162" s="262"/>
    </row>
    <row r="163" spans="3:38" ht="20.100000000000001" customHeight="1" x14ac:dyDescent="0.25">
      <c r="C163" s="261"/>
      <c r="D163" s="896"/>
      <c r="E163" s="896"/>
      <c r="F163" s="899"/>
      <c r="G163" s="899"/>
      <c r="H163" s="899"/>
      <c r="I163" s="899"/>
      <c r="J163" s="899"/>
      <c r="K163" s="899"/>
      <c r="L163" s="899"/>
      <c r="M163" s="900"/>
      <c r="N163" s="900"/>
      <c r="O163" s="901"/>
      <c r="P163" s="901"/>
      <c r="Q163" s="901"/>
      <c r="R163" s="901"/>
      <c r="S163" s="536"/>
      <c r="T163" s="901"/>
      <c r="U163" s="901"/>
      <c r="V163" s="896"/>
      <c r="W163" s="896"/>
      <c r="X163" s="896"/>
      <c r="Y163" s="262"/>
      <c r="AB163" s="251" t="s">
        <v>1103</v>
      </c>
      <c r="AD163" s="251">
        <v>85</v>
      </c>
    </row>
    <row r="164" spans="3:38" ht="20.100000000000001" customHeight="1" x14ac:dyDescent="0.25">
      <c r="C164" s="261"/>
      <c r="D164" s="896"/>
      <c r="E164" s="896"/>
      <c r="F164" s="899"/>
      <c r="G164" s="899"/>
      <c r="H164" s="899"/>
      <c r="I164" s="899"/>
      <c r="J164" s="899"/>
      <c r="K164" s="899"/>
      <c r="L164" s="899"/>
      <c r="M164" s="900"/>
      <c r="N164" s="900"/>
      <c r="O164" s="901"/>
      <c r="P164" s="901"/>
      <c r="Q164" s="901"/>
      <c r="R164" s="901"/>
      <c r="S164" s="536"/>
      <c r="T164" s="901"/>
      <c r="U164" s="901"/>
      <c r="V164" s="896"/>
      <c r="W164" s="896"/>
      <c r="X164" s="896"/>
      <c r="Y164" s="262"/>
      <c r="AB164" s="251" t="s">
        <v>1106</v>
      </c>
      <c r="AE164" s="251">
        <v>85</v>
      </c>
      <c r="AH164" s="251" t="s">
        <v>1104</v>
      </c>
      <c r="AJ164" s="251">
        <v>65</v>
      </c>
    </row>
    <row r="165" spans="3:38" ht="20.100000000000001" customHeight="1" x14ac:dyDescent="0.25">
      <c r="C165" s="261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2"/>
      <c r="AH165" s="251" t="s">
        <v>1105</v>
      </c>
      <c r="AK165" s="251">
        <v>65</v>
      </c>
    </row>
    <row r="166" spans="3:38" ht="20.100000000000001" customHeight="1" x14ac:dyDescent="0.25">
      <c r="C166" s="261"/>
      <c r="D166" s="898" t="s">
        <v>1101</v>
      </c>
      <c r="E166" s="898"/>
      <c r="F166" s="254">
        <v>2</v>
      </c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878" t="s">
        <v>1102</v>
      </c>
      <c r="W166" s="878"/>
      <c r="X166" s="263">
        <v>1</v>
      </c>
      <c r="Y166" s="262"/>
      <c r="AB166" s="251" t="s">
        <v>1106</v>
      </c>
      <c r="AD166" s="251">
        <v>150</v>
      </c>
    </row>
    <row r="167" spans="3:38" ht="6.75" customHeight="1" x14ac:dyDescent="0.25">
      <c r="C167" s="265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7"/>
    </row>
    <row r="168" spans="3:38" ht="20.100000000000001" customHeight="1" x14ac:dyDescent="0.25">
      <c r="AB168" s="251" t="s">
        <v>1105</v>
      </c>
      <c r="AE168" s="251">
        <v>150</v>
      </c>
    </row>
    <row r="169" spans="3:38" ht="20.100000000000001" customHeight="1" x14ac:dyDescent="0.25"/>
    <row r="170" spans="3:38" ht="20.100000000000001" customHeight="1" x14ac:dyDescent="0.25"/>
    <row r="171" spans="3:38" ht="20.100000000000001" customHeight="1" x14ac:dyDescent="0.25"/>
    <row r="172" spans="3:38" ht="20.100000000000001" customHeight="1" x14ac:dyDescent="0.25"/>
    <row r="173" spans="3:38" ht="20.100000000000001" customHeight="1" x14ac:dyDescent="0.25">
      <c r="D173" s="251" t="s">
        <v>1082</v>
      </c>
    </row>
    <row r="174" spans="3:38" ht="20.100000000000001" customHeight="1" x14ac:dyDescent="0.25"/>
    <row r="175" spans="3:38" ht="20.100000000000001" customHeight="1" x14ac:dyDescent="0.25">
      <c r="D175" s="251" t="s">
        <v>1083</v>
      </c>
      <c r="J175" s="251">
        <v>750</v>
      </c>
    </row>
    <row r="176" spans="3:38" ht="20.100000000000001" customHeight="1" x14ac:dyDescent="0.25">
      <c r="F176" s="251" t="s">
        <v>1084</v>
      </c>
      <c r="K176" s="251">
        <v>750</v>
      </c>
    </row>
    <row r="177" spans="4:11" ht="20.100000000000001" customHeight="1" x14ac:dyDescent="0.25"/>
    <row r="178" spans="4:11" ht="20.100000000000001" customHeight="1" x14ac:dyDescent="0.25">
      <c r="D178" s="251" t="s">
        <v>1085</v>
      </c>
    </row>
    <row r="179" spans="4:11" ht="20.100000000000001" customHeight="1" x14ac:dyDescent="0.25"/>
    <row r="180" spans="4:11" ht="20.100000000000001" customHeight="1" x14ac:dyDescent="0.25">
      <c r="D180" s="251" t="s">
        <v>1086</v>
      </c>
      <c r="J180" s="251">
        <v>900</v>
      </c>
    </row>
    <row r="181" spans="4:11" ht="20.100000000000001" customHeight="1" x14ac:dyDescent="0.25">
      <c r="F181" s="251" t="s">
        <v>1083</v>
      </c>
      <c r="K181" s="251">
        <v>900</v>
      </c>
    </row>
    <row r="182" spans="4:11" ht="20.100000000000001" customHeight="1" x14ac:dyDescent="0.25"/>
    <row r="183" spans="4:11" ht="20.100000000000001" customHeight="1" x14ac:dyDescent="0.25">
      <c r="D183" s="251" t="s">
        <v>1087</v>
      </c>
      <c r="J183" s="251">
        <v>500</v>
      </c>
    </row>
    <row r="184" spans="4:11" ht="20.100000000000001" customHeight="1" x14ac:dyDescent="0.25">
      <c r="E184" s="251" t="s">
        <v>1088</v>
      </c>
      <c r="K184" s="251">
        <v>500</v>
      </c>
    </row>
    <row r="185" spans="4:11" ht="20.100000000000001" customHeight="1" x14ac:dyDescent="0.25"/>
    <row r="186" spans="4:11" ht="20.100000000000001" customHeight="1" x14ac:dyDescent="0.25"/>
    <row r="187" spans="4:11" ht="20.100000000000001" customHeight="1" x14ac:dyDescent="0.25"/>
    <row r="188" spans="4:11" ht="20.100000000000001" customHeight="1" x14ac:dyDescent="0.25"/>
    <row r="189" spans="4:11" ht="20.100000000000001" customHeight="1" x14ac:dyDescent="0.25"/>
    <row r="190" spans="4:11" ht="20.100000000000001" customHeight="1" x14ac:dyDescent="0.25"/>
    <row r="191" spans="4:11" ht="20.100000000000001" customHeight="1" x14ac:dyDescent="0.25"/>
    <row r="192" spans="4:11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</sheetData>
  <mergeCells count="367">
    <mergeCell ref="C4:W4"/>
    <mergeCell ref="T20:U20"/>
    <mergeCell ref="V20:W20"/>
    <mergeCell ref="V18:W18"/>
    <mergeCell ref="T17:U17"/>
    <mergeCell ref="V17:W17"/>
    <mergeCell ref="T18:U18"/>
    <mergeCell ref="O16:P16"/>
    <mergeCell ref="T16:U16"/>
    <mergeCell ref="V16:W16"/>
    <mergeCell ref="M14:N14"/>
    <mergeCell ref="Q14:R14"/>
    <mergeCell ref="F6:G6"/>
    <mergeCell ref="F8:G8"/>
    <mergeCell ref="F10:G10"/>
    <mergeCell ref="S6:V6"/>
    <mergeCell ref="K16:L16"/>
    <mergeCell ref="M16:N16"/>
    <mergeCell ref="Q16:R16"/>
    <mergeCell ref="F12:G12"/>
    <mergeCell ref="D14:E14"/>
    <mergeCell ref="K14:L14"/>
    <mergeCell ref="O18:P18"/>
    <mergeCell ref="C66:W66"/>
    <mergeCell ref="L64:M64"/>
    <mergeCell ref="N64:O64"/>
    <mergeCell ref="E57:G57"/>
    <mergeCell ref="E47:F47"/>
    <mergeCell ref="G47:J47"/>
    <mergeCell ref="O47:P47"/>
    <mergeCell ref="E48:F48"/>
    <mergeCell ref="G48:J48"/>
    <mergeCell ref="O48:P48"/>
    <mergeCell ref="Q51:R51"/>
    <mergeCell ref="K49:L49"/>
    <mergeCell ref="T51:U51"/>
    <mergeCell ref="V51:W51"/>
    <mergeCell ref="Q47:R47"/>
    <mergeCell ref="T47:U47"/>
    <mergeCell ref="M49:N49"/>
    <mergeCell ref="O49:P49"/>
    <mergeCell ref="Q49:R49"/>
    <mergeCell ref="T49:U49"/>
    <mergeCell ref="V49:W49"/>
    <mergeCell ref="H57:I57"/>
    <mergeCell ref="J57:K57"/>
    <mergeCell ref="J59:K59"/>
    <mergeCell ref="C23:W23"/>
    <mergeCell ref="C24:W24"/>
    <mergeCell ref="T26:W26"/>
    <mergeCell ref="Q20:R20"/>
    <mergeCell ref="H8:V8"/>
    <mergeCell ref="H12:I12"/>
    <mergeCell ref="J12:L12"/>
    <mergeCell ref="S10:V10"/>
    <mergeCell ref="S12:V12"/>
    <mergeCell ref="O17:P17"/>
    <mergeCell ref="D17:E17"/>
    <mergeCell ref="K17:L17"/>
    <mergeCell ref="M17:N17"/>
    <mergeCell ref="Q17:R17"/>
    <mergeCell ref="D18:E18"/>
    <mergeCell ref="K18:L18"/>
    <mergeCell ref="M18:N18"/>
    <mergeCell ref="Q18:R18"/>
    <mergeCell ref="T14:U14"/>
    <mergeCell ref="V14:W14"/>
    <mergeCell ref="D16:E16"/>
    <mergeCell ref="E39:H39"/>
    <mergeCell ref="L39:O39"/>
    <mergeCell ref="T35:W35"/>
    <mergeCell ref="T37:W37"/>
    <mergeCell ref="C26:E26"/>
    <mergeCell ref="F26:H26"/>
    <mergeCell ref="I26:K26"/>
    <mergeCell ref="C31:W31"/>
    <mergeCell ref="E33:F33"/>
    <mergeCell ref="L33:N33"/>
    <mergeCell ref="L35:O35"/>
    <mergeCell ref="T33:V33"/>
    <mergeCell ref="E35:H35"/>
    <mergeCell ref="E37:H37"/>
    <mergeCell ref="L37:O37"/>
    <mergeCell ref="C90:W90"/>
    <mergeCell ref="C91:W91"/>
    <mergeCell ref="C93:E93"/>
    <mergeCell ref="F93:H93"/>
    <mergeCell ref="I93:K93"/>
    <mergeCell ref="T93:W93"/>
    <mergeCell ref="C53:W53"/>
    <mergeCell ref="C57:D57"/>
    <mergeCell ref="T39:W39"/>
    <mergeCell ref="C44:D44"/>
    <mergeCell ref="C46:D46"/>
    <mergeCell ref="C47:D47"/>
    <mergeCell ref="C48:D48"/>
    <mergeCell ref="O44:P44"/>
    <mergeCell ref="L41:N41"/>
    <mergeCell ref="T41:W41"/>
    <mergeCell ref="V47:W47"/>
    <mergeCell ref="K48:L48"/>
    <mergeCell ref="M48:N48"/>
    <mergeCell ref="Q48:R48"/>
    <mergeCell ref="T48:U48"/>
    <mergeCell ref="V48:W48"/>
    <mergeCell ref="K47:L47"/>
    <mergeCell ref="M47:N47"/>
    <mergeCell ref="C43:W43"/>
    <mergeCell ref="E44:F44"/>
    <mergeCell ref="G44:J44"/>
    <mergeCell ref="C49:D49"/>
    <mergeCell ref="E49:F49"/>
    <mergeCell ref="G49:J49"/>
    <mergeCell ref="K46:L46"/>
    <mergeCell ref="M46:N46"/>
    <mergeCell ref="Q46:R46"/>
    <mergeCell ref="T46:U46"/>
    <mergeCell ref="V46:W46"/>
    <mergeCell ref="K44:L44"/>
    <mergeCell ref="M44:N44"/>
    <mergeCell ref="Q44:R44"/>
    <mergeCell ref="T44:U44"/>
    <mergeCell ref="V44:W44"/>
    <mergeCell ref="E46:F46"/>
    <mergeCell ref="G46:J46"/>
    <mergeCell ref="O46:P46"/>
    <mergeCell ref="J60:K60"/>
    <mergeCell ref="T61:U61"/>
    <mergeCell ref="V61:W61"/>
    <mergeCell ref="C62:D62"/>
    <mergeCell ref="T62:U62"/>
    <mergeCell ref="V62:W62"/>
    <mergeCell ref="C61:D61"/>
    <mergeCell ref="C60:D60"/>
    <mergeCell ref="C59:D59"/>
    <mergeCell ref="H59:I59"/>
    <mergeCell ref="E59:G59"/>
    <mergeCell ref="E60:G60"/>
    <mergeCell ref="E62:G62"/>
    <mergeCell ref="L62:M62"/>
    <mergeCell ref="N62:O62"/>
    <mergeCell ref="L57:M57"/>
    <mergeCell ref="N57:O57"/>
    <mergeCell ref="T74:U74"/>
    <mergeCell ref="V74:W74"/>
    <mergeCell ref="P69:R69"/>
    <mergeCell ref="H69:O69"/>
    <mergeCell ref="P67:R67"/>
    <mergeCell ref="H67:O67"/>
    <mergeCell ref="H60:I60"/>
    <mergeCell ref="P74:R74"/>
    <mergeCell ref="M74:N74"/>
    <mergeCell ref="L59:M59"/>
    <mergeCell ref="L60:M60"/>
    <mergeCell ref="N59:O59"/>
    <mergeCell ref="N60:O60"/>
    <mergeCell ref="J61:K61"/>
    <mergeCell ref="L61:M61"/>
    <mergeCell ref="N61:O61"/>
    <mergeCell ref="J72:L72"/>
    <mergeCell ref="J74:L74"/>
    <mergeCell ref="H62:I62"/>
    <mergeCell ref="H64:I64"/>
    <mergeCell ref="J64:K64"/>
    <mergeCell ref="J62:K62"/>
    <mergeCell ref="D69:E69"/>
    <mergeCell ref="D67:E67"/>
    <mergeCell ref="D70:E70"/>
    <mergeCell ref="D71:E71"/>
    <mergeCell ref="F67:G67"/>
    <mergeCell ref="F69:G69"/>
    <mergeCell ref="P70:R70"/>
    <mergeCell ref="P71:R71"/>
    <mergeCell ref="F70:G70"/>
    <mergeCell ref="F71:G71"/>
    <mergeCell ref="H70:O70"/>
    <mergeCell ref="H71:O71"/>
    <mergeCell ref="S78:U78"/>
    <mergeCell ref="S79:U79"/>
    <mergeCell ref="E81:G81"/>
    <mergeCell ref="C78:I78"/>
    <mergeCell ref="J78:N78"/>
    <mergeCell ref="E79:G79"/>
    <mergeCell ref="Q86:R86"/>
    <mergeCell ref="V86:W86"/>
    <mergeCell ref="O86:P86"/>
    <mergeCell ref="M86:N86"/>
    <mergeCell ref="V83:W83"/>
    <mergeCell ref="C84:D84"/>
    <mergeCell ref="M84:N84"/>
    <mergeCell ref="O84:P84"/>
    <mergeCell ref="Q84:R84"/>
    <mergeCell ref="V84:W84"/>
    <mergeCell ref="V82:W82"/>
    <mergeCell ref="C83:D83"/>
    <mergeCell ref="M83:N83"/>
    <mergeCell ref="O83:P83"/>
    <mergeCell ref="Q83:R83"/>
    <mergeCell ref="Q81:R81"/>
    <mergeCell ref="V81:W81"/>
    <mergeCell ref="C82:D82"/>
    <mergeCell ref="T57:W57"/>
    <mergeCell ref="T59:W59"/>
    <mergeCell ref="T60:W60"/>
    <mergeCell ref="T64:W64"/>
    <mergeCell ref="T55:V55"/>
    <mergeCell ref="P57:R57"/>
    <mergeCell ref="P59:R59"/>
    <mergeCell ref="P60:R60"/>
    <mergeCell ref="P61:R61"/>
    <mergeCell ref="P62:R62"/>
    <mergeCell ref="P64:R64"/>
    <mergeCell ref="H79:I79"/>
    <mergeCell ref="H81:I81"/>
    <mergeCell ref="H82:I82"/>
    <mergeCell ref="H83:I83"/>
    <mergeCell ref="H84:I84"/>
    <mergeCell ref="N51:P51"/>
    <mergeCell ref="C64:G64"/>
    <mergeCell ref="C55:E55"/>
    <mergeCell ref="F55:H55"/>
    <mergeCell ref="O78:R78"/>
    <mergeCell ref="M82:N82"/>
    <mergeCell ref="O82:P82"/>
    <mergeCell ref="Q82:R82"/>
    <mergeCell ref="C81:D81"/>
    <mergeCell ref="M81:N81"/>
    <mergeCell ref="O81:P81"/>
    <mergeCell ref="C76:W76"/>
    <mergeCell ref="C79:D79"/>
    <mergeCell ref="M79:N79"/>
    <mergeCell ref="O79:P79"/>
    <mergeCell ref="Q79:R79"/>
    <mergeCell ref="V79:W79"/>
    <mergeCell ref="E61:G61"/>
    <mergeCell ref="H61:I61"/>
    <mergeCell ref="E106:G106"/>
    <mergeCell ref="E104:G104"/>
    <mergeCell ref="M102:N102"/>
    <mergeCell ref="C104:D104"/>
    <mergeCell ref="AD88:AE88"/>
    <mergeCell ref="Z72:AI72"/>
    <mergeCell ref="Z74:AI74"/>
    <mergeCell ref="Z75:AI75"/>
    <mergeCell ref="Z76:AI76"/>
    <mergeCell ref="V78:W78"/>
    <mergeCell ref="S81:U81"/>
    <mergeCell ref="S82:U82"/>
    <mergeCell ref="S83:U83"/>
    <mergeCell ref="S84:U84"/>
    <mergeCell ref="S86:U86"/>
    <mergeCell ref="H86:I86"/>
    <mergeCell ref="J79:K79"/>
    <mergeCell ref="J81:K81"/>
    <mergeCell ref="J82:K82"/>
    <mergeCell ref="J83:K83"/>
    <mergeCell ref="J84:K84"/>
    <mergeCell ref="E82:G82"/>
    <mergeCell ref="E83:G83"/>
    <mergeCell ref="E84:G84"/>
    <mergeCell ref="Y114:AG114"/>
    <mergeCell ref="Y124:AA124"/>
    <mergeCell ref="O121:Q121"/>
    <mergeCell ref="O122:Q122"/>
    <mergeCell ref="O113:Q113"/>
    <mergeCell ref="O114:Q114"/>
    <mergeCell ref="O115:Q115"/>
    <mergeCell ref="O116:Q116"/>
    <mergeCell ref="O117:Q117"/>
    <mergeCell ref="O120:Q120"/>
    <mergeCell ref="O124:Q124"/>
    <mergeCell ref="P110:Q110"/>
    <mergeCell ref="J104:N104"/>
    <mergeCell ref="C100:Q100"/>
    <mergeCell ref="C131:D131"/>
    <mergeCell ref="I14:J14"/>
    <mergeCell ref="I16:J16"/>
    <mergeCell ref="I17:J17"/>
    <mergeCell ref="I18:J18"/>
    <mergeCell ref="M110:N110"/>
    <mergeCell ref="E110:K110"/>
    <mergeCell ref="O118:Q118"/>
    <mergeCell ref="I114:J114"/>
    <mergeCell ref="C124:E124"/>
    <mergeCell ref="F124:H124"/>
    <mergeCell ref="I124:K124"/>
    <mergeCell ref="L124:N124"/>
    <mergeCell ref="O104:Q104"/>
    <mergeCell ref="M106:N106"/>
    <mergeCell ref="O106:Q106"/>
    <mergeCell ref="E108:G108"/>
    <mergeCell ref="M108:N108"/>
    <mergeCell ref="O108:Q108"/>
    <mergeCell ref="E102:G102"/>
    <mergeCell ref="O102:Q102"/>
    <mergeCell ref="E155:L155"/>
    <mergeCell ref="O155:W155"/>
    <mergeCell ref="F142:N142"/>
    <mergeCell ref="F144:N144"/>
    <mergeCell ref="F146:N146"/>
    <mergeCell ref="D150:X150"/>
    <mergeCell ref="F148:N148"/>
    <mergeCell ref="V142:X142"/>
    <mergeCell ref="E152:L152"/>
    <mergeCell ref="O152:W152"/>
    <mergeCell ref="P146:X148"/>
    <mergeCell ref="D142:E142"/>
    <mergeCell ref="D144:E144"/>
    <mergeCell ref="D146:E146"/>
    <mergeCell ref="D148:E148"/>
    <mergeCell ref="V158:X158"/>
    <mergeCell ref="D159:E159"/>
    <mergeCell ref="F159:L159"/>
    <mergeCell ref="M159:N159"/>
    <mergeCell ref="O159:P159"/>
    <mergeCell ref="Q159:R159"/>
    <mergeCell ref="T159:U159"/>
    <mergeCell ref="V159:X159"/>
    <mergeCell ref="D158:E158"/>
    <mergeCell ref="F158:L158"/>
    <mergeCell ref="M158:N158"/>
    <mergeCell ref="O158:P158"/>
    <mergeCell ref="Q158:R158"/>
    <mergeCell ref="T158:U158"/>
    <mergeCell ref="F162:L162"/>
    <mergeCell ref="M162:N162"/>
    <mergeCell ref="O162:P162"/>
    <mergeCell ref="Q162:R162"/>
    <mergeCell ref="T162:U162"/>
    <mergeCell ref="V160:X160"/>
    <mergeCell ref="D161:E161"/>
    <mergeCell ref="F161:L161"/>
    <mergeCell ref="M161:N161"/>
    <mergeCell ref="O161:P161"/>
    <mergeCell ref="Q161:R161"/>
    <mergeCell ref="T161:U161"/>
    <mergeCell ref="V161:X161"/>
    <mergeCell ref="D160:E160"/>
    <mergeCell ref="F160:L160"/>
    <mergeCell ref="M160:N160"/>
    <mergeCell ref="O160:P160"/>
    <mergeCell ref="Q160:R160"/>
    <mergeCell ref="T160:U160"/>
    <mergeCell ref="V164:X164"/>
    <mergeCell ref="D140:X140"/>
    <mergeCell ref="V166:W166"/>
    <mergeCell ref="D166:E166"/>
    <mergeCell ref="E153:G153"/>
    <mergeCell ref="O153:Q153"/>
    <mergeCell ref="R153:W153"/>
    <mergeCell ref="H153:L153"/>
    <mergeCell ref="P144:X144"/>
    <mergeCell ref="D164:E164"/>
    <mergeCell ref="F164:L164"/>
    <mergeCell ref="M164:N164"/>
    <mergeCell ref="O164:P164"/>
    <mergeCell ref="Q164:R164"/>
    <mergeCell ref="T164:U164"/>
    <mergeCell ref="V162:X162"/>
    <mergeCell ref="D163:E163"/>
    <mergeCell ref="F163:L163"/>
    <mergeCell ref="M163:N163"/>
    <mergeCell ref="O163:P163"/>
    <mergeCell ref="Q163:R163"/>
    <mergeCell ref="T163:U163"/>
    <mergeCell ref="V163:X163"/>
    <mergeCell ref="D162:E162"/>
  </mergeCells>
  <pageMargins left="0.7" right="0.7" top="0.75" bottom="0.75" header="0.3" footer="0.3"/>
  <pageSetup orientation="portrait" r:id="rId1"/>
  <ignoredErrors>
    <ignoredError sqref="F6:G8 C46:D46 E33 C47:D48 C49 C59:D59 C60 E102 P11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O132"/>
  <sheetViews>
    <sheetView topLeftCell="A49" workbookViewId="0">
      <selection activeCell="D55" sqref="D55:T55"/>
    </sheetView>
  </sheetViews>
  <sheetFormatPr baseColWidth="10" defaultColWidth="4.7109375" defaultRowHeight="20.100000000000001" customHeight="1" x14ac:dyDescent="0.25"/>
  <cols>
    <col min="1" max="16384" width="4.7109375" style="251"/>
  </cols>
  <sheetData>
    <row r="2" spans="2:41" ht="20.100000000000001" customHeight="1" x14ac:dyDescent="0.25">
      <c r="B2" s="1004" t="s">
        <v>1058</v>
      </c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4"/>
      <c r="S2" s="1004"/>
      <c r="T2" s="1004"/>
      <c r="U2" s="1004"/>
    </row>
    <row r="3" spans="2:41" ht="3.75" customHeight="1" x14ac:dyDescent="0.25"/>
    <row r="4" spans="2:41" ht="20.100000000000001" customHeight="1" x14ac:dyDescent="0.25">
      <c r="B4" s="251" t="s">
        <v>329</v>
      </c>
      <c r="F4" s="815">
        <v>1001</v>
      </c>
      <c r="G4" s="816"/>
      <c r="H4" s="817"/>
    </row>
    <row r="5" spans="2:41" ht="3" customHeight="1" x14ac:dyDescent="0.25"/>
    <row r="6" spans="2:41" ht="20.100000000000001" customHeight="1" x14ac:dyDescent="0.25">
      <c r="B6" s="251" t="s">
        <v>330</v>
      </c>
      <c r="F6" s="1005">
        <v>44432</v>
      </c>
      <c r="G6" s="816"/>
      <c r="H6" s="817"/>
    </row>
    <row r="7" spans="2:41" ht="3" customHeight="1" x14ac:dyDescent="0.25"/>
    <row r="8" spans="2:41" ht="20.100000000000001" customHeight="1" x14ac:dyDescent="0.25">
      <c r="B8" s="251" t="s">
        <v>1053</v>
      </c>
      <c r="F8" s="874" t="s">
        <v>669</v>
      </c>
      <c r="G8" s="875"/>
      <c r="H8" s="876"/>
      <c r="Q8" s="251" t="s">
        <v>435</v>
      </c>
      <c r="S8" s="815">
        <v>12555778</v>
      </c>
      <c r="T8" s="816"/>
      <c r="U8" s="817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</row>
    <row r="9" spans="2:41" ht="3" customHeight="1" x14ac:dyDescent="0.25"/>
    <row r="10" spans="2:41" ht="20.100000000000001" customHeight="1" x14ac:dyDescent="0.25">
      <c r="B10" s="251" t="s">
        <v>1054</v>
      </c>
      <c r="F10" s="874" t="s">
        <v>866</v>
      </c>
      <c r="G10" s="875"/>
      <c r="H10" s="876"/>
    </row>
    <row r="11" spans="2:41" ht="3" customHeight="1" x14ac:dyDescent="0.25">
      <c r="AB11" s="521"/>
      <c r="AD11" s="521"/>
      <c r="AF11" s="521"/>
      <c r="AJ11" s="521"/>
      <c r="AN11" s="521"/>
    </row>
    <row r="12" spans="2:41" ht="20.100000000000001" customHeight="1" x14ac:dyDescent="0.25">
      <c r="B12" s="251" t="s">
        <v>332</v>
      </c>
      <c r="F12" s="1006" t="s">
        <v>1057</v>
      </c>
      <c r="G12" s="1007"/>
      <c r="H12" s="1008"/>
      <c r="J12" s="874" t="s">
        <v>1056</v>
      </c>
      <c r="K12" s="875"/>
      <c r="L12" s="875"/>
      <c r="M12" s="875"/>
      <c r="N12" s="875"/>
      <c r="O12" s="875"/>
      <c r="P12" s="875"/>
      <c r="Q12" s="875"/>
      <c r="R12" s="875"/>
      <c r="S12" s="875"/>
      <c r="T12" s="875"/>
      <c r="U12" s="876"/>
      <c r="AB12" s="521"/>
      <c r="AD12" s="521"/>
      <c r="AF12" s="521"/>
      <c r="AJ12" s="521"/>
      <c r="AN12" s="521"/>
    </row>
    <row r="13" spans="2:41" ht="3" customHeight="1" x14ac:dyDescent="0.25"/>
    <row r="14" spans="2:41" ht="20.100000000000001" customHeight="1" x14ac:dyDescent="0.25">
      <c r="B14" s="251" t="s">
        <v>331</v>
      </c>
      <c r="F14" s="874" t="s">
        <v>1055</v>
      </c>
      <c r="G14" s="875"/>
      <c r="H14" s="876"/>
      <c r="Q14" s="251" t="s">
        <v>435</v>
      </c>
      <c r="S14" s="815">
        <v>144400</v>
      </c>
      <c r="T14" s="816"/>
      <c r="U14" s="817"/>
    </row>
    <row r="15" spans="2:41" ht="3" customHeight="1" x14ac:dyDescent="0.25"/>
    <row r="16" spans="2:41" ht="20.100000000000001" customHeight="1" x14ac:dyDescent="0.25">
      <c r="B16" s="251" t="s">
        <v>395</v>
      </c>
      <c r="F16" s="815"/>
      <c r="G16" s="816"/>
      <c r="H16" s="816"/>
      <c r="I16" s="816"/>
      <c r="J16" s="816"/>
      <c r="K16" s="816"/>
      <c r="L16" s="816"/>
      <c r="M16" s="816"/>
      <c r="N16" s="816"/>
      <c r="O16" s="816"/>
      <c r="P16" s="816"/>
      <c r="Q16" s="816"/>
      <c r="R16" s="816"/>
      <c r="S16" s="816"/>
      <c r="T16" s="816"/>
      <c r="U16" s="817"/>
    </row>
    <row r="17" spans="2:21" ht="3" customHeight="1" x14ac:dyDescent="0.25"/>
    <row r="18" spans="2:21" ht="20.100000000000001" customHeight="1" x14ac:dyDescent="0.25">
      <c r="B18" s="523" t="s">
        <v>278</v>
      </c>
      <c r="C18" s="522" t="s">
        <v>253</v>
      </c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1004" t="s">
        <v>348</v>
      </c>
      <c r="T18" s="1004"/>
      <c r="U18" s="1004"/>
    </row>
    <row r="19" spans="2:21" ht="3" customHeight="1" x14ac:dyDescent="0.25"/>
    <row r="20" spans="2:21" ht="20.100000000000001" customHeight="1" x14ac:dyDescent="0.25">
      <c r="B20" s="899" t="s">
        <v>866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900">
        <v>1000</v>
      </c>
      <c r="T20" s="900"/>
      <c r="U20" s="900"/>
    </row>
    <row r="21" spans="2:21" ht="20.100000000000001" customHeight="1" x14ac:dyDescent="0.25">
      <c r="B21" s="899"/>
      <c r="C21" s="899"/>
      <c r="D21" s="899"/>
      <c r="E21" s="899"/>
      <c r="F21" s="899"/>
      <c r="G21" s="899"/>
      <c r="H21" s="899"/>
      <c r="I21" s="899"/>
      <c r="J21" s="899"/>
      <c r="K21" s="899"/>
      <c r="L21" s="899"/>
      <c r="M21" s="899"/>
      <c r="N21" s="899"/>
      <c r="O21" s="899"/>
      <c r="P21" s="899"/>
      <c r="Q21" s="899"/>
      <c r="R21" s="899"/>
      <c r="S21" s="900"/>
      <c r="T21" s="900"/>
      <c r="U21" s="900"/>
    </row>
    <row r="22" spans="2:21" ht="3" customHeight="1" x14ac:dyDescent="0.25"/>
    <row r="23" spans="2:21" ht="20.100000000000001" customHeight="1" x14ac:dyDescent="0.25">
      <c r="B23" s="899"/>
      <c r="C23" s="899"/>
      <c r="D23" s="899"/>
      <c r="E23" s="899"/>
      <c r="F23" s="899"/>
      <c r="G23" s="899"/>
      <c r="H23" s="899"/>
      <c r="I23" s="899"/>
      <c r="J23" s="899"/>
      <c r="K23" s="899"/>
      <c r="L23" s="899"/>
      <c r="M23" s="899"/>
      <c r="N23" s="899"/>
      <c r="O23" s="899"/>
      <c r="P23" s="899"/>
      <c r="Q23" s="899"/>
      <c r="R23" s="899"/>
      <c r="S23" s="900"/>
      <c r="T23" s="900"/>
      <c r="U23" s="900"/>
    </row>
    <row r="24" spans="2:21" ht="3" customHeight="1" x14ac:dyDescent="0.25"/>
    <row r="25" spans="2:21" ht="20.100000000000001" customHeight="1" x14ac:dyDescent="0.25">
      <c r="P25" s="1009" t="s">
        <v>959</v>
      </c>
      <c r="Q25" s="1009"/>
      <c r="R25" s="879"/>
      <c r="S25" s="815"/>
      <c r="T25" s="816"/>
      <c r="U25" s="817"/>
    </row>
    <row r="26" spans="2:21" ht="3" customHeight="1" x14ac:dyDescent="0.25">
      <c r="P26" s="407"/>
      <c r="Q26" s="407"/>
      <c r="R26" s="407"/>
    </row>
    <row r="27" spans="2:21" ht="20.100000000000001" customHeight="1" x14ac:dyDescent="0.25">
      <c r="P27" s="1009" t="s">
        <v>954</v>
      </c>
      <c r="Q27" s="1009"/>
      <c r="R27" s="879"/>
      <c r="S27" s="815"/>
      <c r="T27" s="816"/>
      <c r="U27" s="817"/>
    </row>
    <row r="28" spans="2:21" ht="3" customHeight="1" x14ac:dyDescent="0.25">
      <c r="P28" s="407"/>
      <c r="Q28" s="407"/>
      <c r="R28" s="407"/>
    </row>
    <row r="29" spans="2:21" ht="20.100000000000001" customHeight="1" x14ac:dyDescent="0.25">
      <c r="P29" s="1009" t="s">
        <v>254</v>
      </c>
      <c r="Q29" s="1009"/>
      <c r="R29" s="879"/>
      <c r="S29" s="815"/>
      <c r="T29" s="816"/>
      <c r="U29" s="817"/>
    </row>
    <row r="30" spans="2:21" ht="3" customHeight="1" x14ac:dyDescent="0.25"/>
    <row r="32" spans="2:21" ht="3" customHeight="1" x14ac:dyDescent="0.25"/>
    <row r="34" spans="4:34" ht="3" customHeight="1" x14ac:dyDescent="0.25"/>
    <row r="36" spans="4:34" ht="3" customHeight="1" x14ac:dyDescent="0.25"/>
    <row r="37" spans="4:34" ht="20.100000000000001" customHeight="1" x14ac:dyDescent="0.25">
      <c r="D37" s="999" t="s">
        <v>102</v>
      </c>
      <c r="E37" s="999"/>
      <c r="F37" s="999"/>
      <c r="G37" s="999"/>
      <c r="H37" s="999"/>
      <c r="I37" s="999"/>
      <c r="J37" s="999"/>
      <c r="K37" s="999"/>
      <c r="L37" s="999"/>
      <c r="M37" s="999"/>
      <c r="N37" s="999"/>
      <c r="O37" s="999"/>
      <c r="P37" s="999"/>
      <c r="Q37" s="999"/>
      <c r="R37" s="999"/>
      <c r="S37" s="999"/>
      <c r="T37" s="999"/>
      <c r="U37" s="999"/>
      <c r="V37" s="999"/>
      <c r="W37" s="999"/>
      <c r="X37" s="999"/>
      <c r="Y37" s="999"/>
      <c r="Z37" s="999"/>
      <c r="AA37" s="999"/>
      <c r="AB37" s="999"/>
      <c r="AC37" s="999"/>
    </row>
    <row r="38" spans="4:34" ht="3" customHeight="1" x14ac:dyDescent="0.25"/>
    <row r="40" spans="4:34" ht="3" customHeight="1" x14ac:dyDescent="0.25"/>
    <row r="41" spans="4:34" ht="20.100000000000001" customHeight="1" x14ac:dyDescent="0.25">
      <c r="D41" s="645" t="s">
        <v>329</v>
      </c>
      <c r="E41" s="645"/>
      <c r="F41" s="645" t="s">
        <v>330</v>
      </c>
      <c r="G41" s="645"/>
      <c r="H41" s="645" t="s">
        <v>332</v>
      </c>
      <c r="I41" s="645"/>
      <c r="J41" s="645"/>
      <c r="K41" s="645"/>
      <c r="L41" s="645"/>
      <c r="M41" s="645"/>
      <c r="N41" s="645"/>
      <c r="O41" s="645" t="s">
        <v>331</v>
      </c>
      <c r="P41" s="645"/>
      <c r="Q41" s="645"/>
      <c r="R41" s="645" t="s">
        <v>335</v>
      </c>
      <c r="S41" s="645"/>
      <c r="T41" s="645"/>
      <c r="U41" s="645" t="s">
        <v>333</v>
      </c>
      <c r="V41" s="645"/>
      <c r="W41" s="645"/>
      <c r="X41" s="645" t="s">
        <v>334</v>
      </c>
      <c r="Y41" s="645"/>
      <c r="Z41" s="645"/>
      <c r="AA41" s="645" t="s">
        <v>207</v>
      </c>
      <c r="AB41" s="645"/>
      <c r="AC41" s="645"/>
      <c r="AH41" s="251" t="s">
        <v>989</v>
      </c>
    </row>
    <row r="42" spans="4:34" ht="3" customHeight="1" x14ac:dyDescent="0.25"/>
    <row r="43" spans="4:34" ht="20.100000000000001" customHeight="1" x14ac:dyDescent="0.25">
      <c r="D43" s="1001"/>
      <c r="E43" s="1001"/>
      <c r="F43" s="1001"/>
      <c r="G43" s="1001"/>
      <c r="H43" s="1001"/>
      <c r="I43" s="1001"/>
      <c r="J43" s="1001"/>
      <c r="K43" s="1001"/>
      <c r="L43" s="1001"/>
      <c r="M43" s="1001"/>
      <c r="N43" s="1001"/>
      <c r="O43" s="1001"/>
      <c r="P43" s="1001"/>
      <c r="Q43" s="1001"/>
      <c r="R43" s="1000"/>
      <c r="S43" s="1000"/>
      <c r="T43" s="1000"/>
      <c r="U43" s="1000"/>
      <c r="V43" s="1000"/>
      <c r="W43" s="1000"/>
      <c r="X43" s="1000"/>
      <c r="Y43" s="1000"/>
      <c r="Z43" s="1000"/>
      <c r="AA43" s="1000"/>
      <c r="AB43" s="1000"/>
      <c r="AC43" s="1000"/>
      <c r="AH43" s="251" t="s">
        <v>988</v>
      </c>
    </row>
    <row r="44" spans="4:34" ht="3" customHeight="1" x14ac:dyDescent="0.25">
      <c r="D44" s="1002"/>
      <c r="E44" s="1002"/>
      <c r="F44" s="1002"/>
      <c r="G44" s="1002"/>
      <c r="H44" s="1002"/>
      <c r="I44" s="1002"/>
      <c r="J44" s="1002"/>
      <c r="K44" s="1002"/>
      <c r="L44" s="1002"/>
      <c r="M44" s="1002"/>
      <c r="N44" s="1002"/>
      <c r="O44" s="1002"/>
      <c r="P44" s="1002"/>
      <c r="Q44" s="1002"/>
      <c r="R44" s="1003"/>
      <c r="S44" s="1003"/>
      <c r="T44" s="1003"/>
      <c r="U44" s="1003"/>
      <c r="V44" s="1003"/>
      <c r="W44" s="1003"/>
      <c r="X44" s="1003"/>
      <c r="Y44" s="1003"/>
      <c r="Z44" s="1003"/>
      <c r="AA44" s="1003"/>
      <c r="AB44" s="1003"/>
      <c r="AC44" s="1003"/>
    </row>
    <row r="45" spans="4:34" ht="20.100000000000001" customHeight="1" x14ac:dyDescent="0.25">
      <c r="D45" s="1001"/>
      <c r="E45" s="1001"/>
      <c r="F45" s="1001"/>
      <c r="G45" s="1001"/>
      <c r="H45" s="1001"/>
      <c r="I45" s="1001"/>
      <c r="J45" s="1001"/>
      <c r="K45" s="1001"/>
      <c r="L45" s="1001"/>
      <c r="M45" s="1001"/>
      <c r="N45" s="1001"/>
      <c r="O45" s="1001"/>
      <c r="P45" s="1001"/>
      <c r="Q45" s="1001"/>
      <c r="R45" s="1000"/>
      <c r="S45" s="1000"/>
      <c r="T45" s="1000"/>
      <c r="U45" s="1000"/>
      <c r="V45" s="1000"/>
      <c r="W45" s="1000"/>
      <c r="X45" s="1000"/>
      <c r="Y45" s="1000"/>
      <c r="Z45" s="1000"/>
      <c r="AA45" s="1000"/>
      <c r="AB45" s="1000"/>
      <c r="AC45" s="1000"/>
    </row>
    <row r="46" spans="4:34" ht="3" customHeight="1" x14ac:dyDescent="0.25">
      <c r="D46" s="1002"/>
      <c r="E46" s="1002"/>
      <c r="F46" s="1002"/>
      <c r="G46" s="1002"/>
      <c r="H46" s="1002"/>
      <c r="I46" s="1002"/>
      <c r="J46" s="1002"/>
      <c r="K46" s="1002"/>
      <c r="L46" s="1002"/>
      <c r="M46" s="1002"/>
      <c r="N46" s="1002"/>
      <c r="O46" s="1002"/>
      <c r="P46" s="1002"/>
      <c r="Q46" s="1002"/>
      <c r="R46" s="1003"/>
      <c r="S46" s="1003"/>
      <c r="T46" s="1003"/>
      <c r="U46" s="1003"/>
      <c r="V46" s="1003"/>
      <c r="W46" s="1003"/>
      <c r="X46" s="1003"/>
      <c r="Y46" s="1003"/>
      <c r="Z46" s="1003"/>
      <c r="AA46" s="1003"/>
      <c r="AB46" s="1003"/>
      <c r="AC46" s="1003"/>
    </row>
    <row r="47" spans="4:34" ht="20.100000000000001" customHeight="1" x14ac:dyDescent="0.25">
      <c r="D47" s="1001"/>
      <c r="E47" s="1001"/>
      <c r="F47" s="1001"/>
      <c r="G47" s="1001"/>
      <c r="H47" s="1001"/>
      <c r="I47" s="1001"/>
      <c r="J47" s="1001"/>
      <c r="K47" s="1001"/>
      <c r="L47" s="1001"/>
      <c r="M47" s="1001"/>
      <c r="N47" s="1001"/>
      <c r="O47" s="1001"/>
      <c r="P47" s="1001"/>
      <c r="Q47" s="1001"/>
      <c r="R47" s="1000"/>
      <c r="S47" s="1000"/>
      <c r="T47" s="1000"/>
      <c r="U47" s="1000"/>
      <c r="V47" s="1000"/>
      <c r="W47" s="1000"/>
      <c r="X47" s="1000"/>
      <c r="Y47" s="1000"/>
      <c r="Z47" s="1000"/>
      <c r="AA47" s="1000"/>
      <c r="AB47" s="1000"/>
      <c r="AC47" s="1000"/>
    </row>
    <row r="48" spans="4:34" ht="3" customHeight="1" x14ac:dyDescent="0.25">
      <c r="D48" s="1002"/>
      <c r="E48" s="1002"/>
      <c r="F48" s="1002"/>
      <c r="G48" s="1002"/>
      <c r="H48" s="1002"/>
      <c r="I48" s="1002"/>
      <c r="J48" s="1002"/>
      <c r="K48" s="1002"/>
      <c r="L48" s="1002"/>
      <c r="M48" s="1002"/>
      <c r="N48" s="1002"/>
      <c r="O48" s="1002"/>
      <c r="P48" s="1002"/>
      <c r="Q48" s="1002"/>
      <c r="R48" s="1003"/>
      <c r="S48" s="1003"/>
      <c r="T48" s="1003"/>
      <c r="U48" s="1003"/>
      <c r="V48" s="1003"/>
      <c r="W48" s="1003"/>
      <c r="X48" s="1003"/>
      <c r="Y48" s="1003"/>
      <c r="Z48" s="1003"/>
      <c r="AA48" s="1003"/>
      <c r="AB48" s="1003"/>
      <c r="AC48" s="1003"/>
    </row>
    <row r="49" spans="3:41" ht="20.100000000000001" customHeight="1" x14ac:dyDescent="0.25">
      <c r="D49" s="1001"/>
      <c r="E49" s="1001"/>
      <c r="F49" s="1001"/>
      <c r="G49" s="1001"/>
      <c r="H49" s="1001"/>
      <c r="I49" s="1001"/>
      <c r="J49" s="1001"/>
      <c r="K49" s="1001"/>
      <c r="L49" s="1001"/>
      <c r="M49" s="1001"/>
      <c r="N49" s="1001"/>
      <c r="O49" s="1001"/>
      <c r="P49" s="1001"/>
      <c r="Q49" s="1001"/>
      <c r="R49" s="1000"/>
      <c r="S49" s="1000"/>
      <c r="T49" s="1000"/>
      <c r="U49" s="1000"/>
      <c r="V49" s="1000"/>
      <c r="W49" s="1000"/>
      <c r="X49" s="1000"/>
      <c r="Y49" s="1000"/>
      <c r="Z49" s="1000"/>
      <c r="AA49" s="1000"/>
      <c r="AB49" s="1000"/>
      <c r="AC49" s="1000"/>
    </row>
    <row r="51" spans="3:41" ht="3" customHeight="1" x14ac:dyDescent="0.25">
      <c r="D51" s="524"/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4"/>
      <c r="S51" s="524"/>
      <c r="T51" s="524"/>
      <c r="U51" s="524"/>
      <c r="V51" s="524"/>
      <c r="W51" s="524"/>
      <c r="X51" s="524"/>
      <c r="Y51" s="524"/>
      <c r="Z51" s="524"/>
      <c r="AA51" s="524"/>
      <c r="AB51" s="524"/>
      <c r="AC51" s="524"/>
    </row>
    <row r="52" spans="3:41" ht="3" customHeight="1" x14ac:dyDescent="0.25"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  <c r="U52" s="524"/>
      <c r="V52" s="524"/>
      <c r="W52" s="524"/>
      <c r="X52" s="524"/>
      <c r="Y52" s="524"/>
      <c r="Z52" s="524"/>
      <c r="AA52" s="524"/>
      <c r="AB52" s="524"/>
      <c r="AC52" s="524"/>
    </row>
    <row r="53" spans="3:41" ht="20.100000000000001" customHeight="1" x14ac:dyDescent="0.25">
      <c r="C53" s="258"/>
      <c r="D53" s="995"/>
      <c r="E53" s="995"/>
      <c r="F53" s="995"/>
      <c r="G53" s="995"/>
      <c r="H53" s="995"/>
      <c r="I53" s="995"/>
      <c r="J53" s="995"/>
      <c r="K53" s="995"/>
      <c r="L53" s="995"/>
      <c r="M53" s="995"/>
      <c r="N53" s="995"/>
      <c r="O53" s="995"/>
      <c r="P53" s="995"/>
      <c r="Q53" s="995"/>
      <c r="R53" s="995"/>
      <c r="S53" s="995"/>
      <c r="T53" s="995"/>
      <c r="U53" s="532"/>
      <c r="V53" s="526"/>
      <c r="W53" s="258"/>
      <c r="X53" s="995"/>
      <c r="Y53" s="995"/>
      <c r="Z53" s="995"/>
      <c r="AA53" s="995"/>
      <c r="AB53" s="995"/>
      <c r="AC53" s="995"/>
      <c r="AD53" s="995"/>
      <c r="AE53" s="995"/>
      <c r="AF53" s="995"/>
      <c r="AG53" s="995"/>
      <c r="AH53" s="995"/>
      <c r="AI53" s="995"/>
      <c r="AJ53" s="995"/>
      <c r="AK53" s="995"/>
      <c r="AL53" s="995"/>
      <c r="AM53" s="995"/>
      <c r="AN53" s="995"/>
      <c r="AO53" s="532"/>
    </row>
    <row r="54" spans="3:41" ht="3" customHeight="1" x14ac:dyDescent="0.25">
      <c r="C54" s="261"/>
      <c r="D54" s="981"/>
      <c r="E54" s="981"/>
      <c r="F54" s="981"/>
      <c r="G54" s="981"/>
      <c r="H54" s="981"/>
      <c r="I54" s="981"/>
      <c r="J54" s="981"/>
      <c r="K54" s="981"/>
      <c r="L54" s="981"/>
      <c r="M54" s="981"/>
      <c r="N54" s="981"/>
      <c r="O54" s="981"/>
      <c r="P54" s="981"/>
      <c r="Q54" s="981"/>
      <c r="R54" s="981"/>
      <c r="S54" s="981"/>
      <c r="T54" s="981"/>
      <c r="U54" s="533"/>
      <c r="V54" s="526"/>
      <c r="W54" s="261"/>
      <c r="X54" s="981"/>
      <c r="Y54" s="981"/>
      <c r="Z54" s="981"/>
      <c r="AA54" s="981"/>
      <c r="AB54" s="981"/>
      <c r="AC54" s="981"/>
      <c r="AD54" s="981"/>
      <c r="AE54" s="981"/>
      <c r="AF54" s="981"/>
      <c r="AG54" s="981"/>
      <c r="AH54" s="981"/>
      <c r="AI54" s="981"/>
      <c r="AJ54" s="981"/>
      <c r="AK54" s="981"/>
      <c r="AL54" s="981"/>
      <c r="AM54" s="981"/>
      <c r="AN54" s="981"/>
      <c r="AO54" s="533"/>
    </row>
    <row r="55" spans="3:41" ht="20.100000000000001" customHeight="1" x14ac:dyDescent="0.25">
      <c r="C55" s="261"/>
      <c r="D55" s="991" t="s">
        <v>1065</v>
      </c>
      <c r="E55" s="991"/>
      <c r="F55" s="991"/>
      <c r="G55" s="991"/>
      <c r="H55" s="991"/>
      <c r="I55" s="991"/>
      <c r="J55" s="991"/>
      <c r="K55" s="991"/>
      <c r="L55" s="991"/>
      <c r="M55" s="991"/>
      <c r="N55" s="991"/>
      <c r="O55" s="991"/>
      <c r="P55" s="991"/>
      <c r="Q55" s="991"/>
      <c r="R55" s="991"/>
      <c r="S55" s="991"/>
      <c r="T55" s="991"/>
      <c r="U55" s="533"/>
      <c r="V55" s="526"/>
      <c r="W55" s="261"/>
      <c r="X55" s="991" t="s">
        <v>1065</v>
      </c>
      <c r="Y55" s="991"/>
      <c r="Z55" s="991"/>
      <c r="AA55" s="991"/>
      <c r="AB55" s="991"/>
      <c r="AC55" s="991"/>
      <c r="AD55" s="991"/>
      <c r="AE55" s="991"/>
      <c r="AF55" s="991"/>
      <c r="AG55" s="991"/>
      <c r="AH55" s="991"/>
      <c r="AI55" s="991"/>
      <c r="AJ55" s="991"/>
      <c r="AK55" s="991"/>
      <c r="AL55" s="991"/>
      <c r="AM55" s="991"/>
      <c r="AN55" s="991"/>
      <c r="AO55" s="533"/>
    </row>
    <row r="56" spans="3:41" ht="3" customHeight="1" x14ac:dyDescent="0.25">
      <c r="C56" s="261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533"/>
      <c r="V56" s="526"/>
      <c r="W56" s="261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533"/>
    </row>
    <row r="57" spans="3:41" ht="20.100000000000001" customHeight="1" x14ac:dyDescent="0.25">
      <c r="C57" s="261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533"/>
      <c r="V57" s="526"/>
      <c r="W57" s="261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533"/>
    </row>
    <row r="58" spans="3:41" ht="3" customHeight="1" x14ac:dyDescent="0.25">
      <c r="C58" s="261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533"/>
      <c r="V58" s="526"/>
      <c r="W58" s="261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533"/>
    </row>
    <row r="59" spans="3:41" ht="20.100000000000001" customHeight="1" x14ac:dyDescent="0.25">
      <c r="C59" s="261"/>
      <c r="D59" s="987" t="s">
        <v>330</v>
      </c>
      <c r="E59" s="987"/>
      <c r="F59" s="263"/>
      <c r="G59" s="983" t="s">
        <v>1069</v>
      </c>
      <c r="H59" s="984"/>
      <c r="I59" s="985"/>
      <c r="J59" s="530"/>
      <c r="K59" s="530"/>
      <c r="L59" s="530"/>
      <c r="M59" s="530"/>
      <c r="N59" s="530"/>
      <c r="O59" s="981" t="s">
        <v>348</v>
      </c>
      <c r="P59" s="981"/>
      <c r="Q59" s="981"/>
      <c r="R59" s="992">
        <v>1500</v>
      </c>
      <c r="S59" s="993"/>
      <c r="T59" s="994"/>
      <c r="U59" s="533"/>
      <c r="V59" s="526"/>
      <c r="W59" s="261"/>
      <c r="X59" s="987" t="s">
        <v>330</v>
      </c>
      <c r="Y59" s="987"/>
      <c r="Z59" s="263"/>
      <c r="AA59" s="983" t="s">
        <v>1069</v>
      </c>
      <c r="AB59" s="984"/>
      <c r="AC59" s="985"/>
      <c r="AD59" s="530"/>
      <c r="AE59" s="530"/>
      <c r="AF59" s="530"/>
      <c r="AG59" s="530"/>
      <c r="AH59" s="530"/>
      <c r="AI59" s="981" t="s">
        <v>348</v>
      </c>
      <c r="AJ59" s="981"/>
      <c r="AK59" s="981"/>
      <c r="AL59" s="992">
        <v>1500</v>
      </c>
      <c r="AM59" s="993"/>
      <c r="AN59" s="994"/>
      <c r="AO59" s="533"/>
    </row>
    <row r="60" spans="3:41" ht="3" customHeight="1" x14ac:dyDescent="0.25">
      <c r="C60" s="261"/>
      <c r="D60" s="531"/>
      <c r="E60" s="531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3"/>
      <c r="V60" s="526"/>
      <c r="W60" s="261"/>
      <c r="X60" s="531"/>
      <c r="Y60" s="531"/>
      <c r="Z60" s="530"/>
      <c r="AA60" s="530"/>
      <c r="AB60" s="530"/>
      <c r="AC60" s="530"/>
      <c r="AD60" s="530"/>
      <c r="AE60" s="530"/>
      <c r="AF60" s="530"/>
      <c r="AG60" s="530"/>
      <c r="AH60" s="530"/>
      <c r="AI60" s="530"/>
      <c r="AJ60" s="530"/>
      <c r="AK60" s="530"/>
      <c r="AL60" s="530"/>
      <c r="AM60" s="530"/>
      <c r="AN60" s="530"/>
      <c r="AO60" s="533"/>
    </row>
    <row r="61" spans="3:41" ht="20.100000000000001" customHeight="1" x14ac:dyDescent="0.25">
      <c r="C61" s="261"/>
      <c r="D61" s="530" t="s">
        <v>332</v>
      </c>
      <c r="E61" s="530"/>
      <c r="F61" s="530"/>
      <c r="G61" s="996">
        <v>123456798001</v>
      </c>
      <c r="H61" s="997"/>
      <c r="I61" s="998"/>
      <c r="J61" s="988" t="s">
        <v>1071</v>
      </c>
      <c r="K61" s="989"/>
      <c r="L61" s="989"/>
      <c r="M61" s="989"/>
      <c r="N61" s="989"/>
      <c r="O61" s="989"/>
      <c r="P61" s="989"/>
      <c r="Q61" s="989"/>
      <c r="R61" s="989"/>
      <c r="S61" s="989"/>
      <c r="T61" s="990"/>
      <c r="U61" s="533"/>
      <c r="V61" s="526"/>
      <c r="W61" s="261"/>
      <c r="X61" s="530" t="s">
        <v>332</v>
      </c>
      <c r="Y61" s="530"/>
      <c r="Z61" s="530"/>
      <c r="AA61" s="996">
        <v>123456798001</v>
      </c>
      <c r="AB61" s="997"/>
      <c r="AC61" s="998"/>
      <c r="AD61" s="988" t="s">
        <v>1071</v>
      </c>
      <c r="AE61" s="989"/>
      <c r="AF61" s="989"/>
      <c r="AG61" s="989"/>
      <c r="AH61" s="989"/>
      <c r="AI61" s="989"/>
      <c r="AJ61" s="989"/>
      <c r="AK61" s="989"/>
      <c r="AL61" s="989"/>
      <c r="AM61" s="989"/>
      <c r="AN61" s="990"/>
      <c r="AO61" s="533"/>
    </row>
    <row r="62" spans="3:41" ht="3" customHeight="1" x14ac:dyDescent="0.25">
      <c r="C62" s="261"/>
      <c r="D62" s="987"/>
      <c r="E62" s="987"/>
      <c r="F62" s="981"/>
      <c r="G62" s="981"/>
      <c r="H62" s="981"/>
      <c r="I62" s="981"/>
      <c r="J62" s="981"/>
      <c r="K62" s="981"/>
      <c r="L62" s="981"/>
      <c r="M62" s="981"/>
      <c r="N62" s="981"/>
      <c r="O62" s="981"/>
      <c r="P62" s="981"/>
      <c r="Q62" s="981"/>
      <c r="R62" s="982"/>
      <c r="S62" s="982"/>
      <c r="T62" s="982"/>
      <c r="U62" s="533"/>
      <c r="V62" s="526"/>
      <c r="W62" s="261"/>
      <c r="X62" s="987"/>
      <c r="Y62" s="987"/>
      <c r="Z62" s="981"/>
      <c r="AA62" s="981"/>
      <c r="AB62" s="981"/>
      <c r="AC62" s="981"/>
      <c r="AD62" s="981"/>
      <c r="AE62" s="981"/>
      <c r="AF62" s="981"/>
      <c r="AG62" s="981"/>
      <c r="AH62" s="981"/>
      <c r="AI62" s="981"/>
      <c r="AJ62" s="981"/>
      <c r="AK62" s="981"/>
      <c r="AL62" s="982"/>
      <c r="AM62" s="982"/>
      <c r="AN62" s="982"/>
      <c r="AO62" s="533"/>
    </row>
    <row r="63" spans="3:41" ht="20.100000000000001" customHeight="1" x14ac:dyDescent="0.25">
      <c r="C63" s="261"/>
      <c r="D63" s="987" t="s">
        <v>366</v>
      </c>
      <c r="E63" s="987"/>
      <c r="F63" s="530"/>
      <c r="G63" s="988" t="s">
        <v>1070</v>
      </c>
      <c r="H63" s="989"/>
      <c r="I63" s="989"/>
      <c r="J63" s="989"/>
      <c r="K63" s="989"/>
      <c r="L63" s="989"/>
      <c r="M63" s="989"/>
      <c r="N63" s="989"/>
      <c r="O63" s="989"/>
      <c r="P63" s="989"/>
      <c r="Q63" s="989"/>
      <c r="R63" s="989"/>
      <c r="S63" s="989"/>
      <c r="T63" s="990"/>
      <c r="U63" s="533"/>
      <c r="V63" s="526"/>
      <c r="W63" s="261"/>
      <c r="X63" s="987" t="s">
        <v>366</v>
      </c>
      <c r="Y63" s="987"/>
      <c r="Z63" s="530"/>
      <c r="AA63" s="988" t="s">
        <v>1070</v>
      </c>
      <c r="AB63" s="989"/>
      <c r="AC63" s="989"/>
      <c r="AD63" s="989"/>
      <c r="AE63" s="989"/>
      <c r="AF63" s="989"/>
      <c r="AG63" s="989"/>
      <c r="AH63" s="989"/>
      <c r="AI63" s="989"/>
      <c r="AJ63" s="989"/>
      <c r="AK63" s="989"/>
      <c r="AL63" s="989"/>
      <c r="AM63" s="989"/>
      <c r="AN63" s="990"/>
      <c r="AO63" s="533"/>
    </row>
    <row r="64" spans="3:41" ht="3" customHeight="1" x14ac:dyDescent="0.25">
      <c r="C64" s="261"/>
      <c r="D64" s="981"/>
      <c r="E64" s="981"/>
      <c r="F64" s="981"/>
      <c r="G64" s="981"/>
      <c r="H64" s="981"/>
      <c r="I64" s="981"/>
      <c r="J64" s="981"/>
      <c r="K64" s="981"/>
      <c r="L64" s="981"/>
      <c r="M64" s="981"/>
      <c r="N64" s="981"/>
      <c r="O64" s="981"/>
      <c r="P64" s="981"/>
      <c r="Q64" s="981"/>
      <c r="R64" s="982"/>
      <c r="S64" s="982"/>
      <c r="T64" s="982"/>
      <c r="U64" s="533"/>
      <c r="V64" s="526"/>
      <c r="W64" s="261"/>
      <c r="X64" s="981"/>
      <c r="Y64" s="981"/>
      <c r="Z64" s="981"/>
      <c r="AA64" s="981"/>
      <c r="AB64" s="981"/>
      <c r="AC64" s="981"/>
      <c r="AD64" s="981"/>
      <c r="AE64" s="981"/>
      <c r="AF64" s="981"/>
      <c r="AG64" s="981"/>
      <c r="AH64" s="981"/>
      <c r="AI64" s="981"/>
      <c r="AJ64" s="981"/>
      <c r="AK64" s="981"/>
      <c r="AL64" s="982"/>
      <c r="AM64" s="982"/>
      <c r="AN64" s="982"/>
      <c r="AO64" s="533"/>
    </row>
    <row r="65" spans="3:41" ht="20.100000000000001" customHeight="1" x14ac:dyDescent="0.25">
      <c r="C65" s="261"/>
      <c r="D65" s="530" t="s">
        <v>1068</v>
      </c>
      <c r="E65" s="530"/>
      <c r="F65" s="530"/>
      <c r="G65" s="983" t="s">
        <v>472</v>
      </c>
      <c r="H65" s="984"/>
      <c r="I65" s="985"/>
      <c r="J65" s="530"/>
      <c r="K65" s="981" t="s">
        <v>438</v>
      </c>
      <c r="L65" s="986"/>
      <c r="M65" s="983" t="s">
        <v>1073</v>
      </c>
      <c r="N65" s="984"/>
      <c r="O65" s="984"/>
      <c r="P65" s="984"/>
      <c r="Q65" s="984"/>
      <c r="R65" s="984"/>
      <c r="S65" s="984"/>
      <c r="T65" s="985"/>
      <c r="U65" s="533"/>
      <c r="V65" s="526"/>
      <c r="W65" s="261"/>
      <c r="X65" s="530" t="s">
        <v>1068</v>
      </c>
      <c r="Y65" s="530"/>
      <c r="Z65" s="530"/>
      <c r="AA65" s="983" t="s">
        <v>526</v>
      </c>
      <c r="AB65" s="984"/>
      <c r="AC65" s="985"/>
      <c r="AD65" s="530"/>
      <c r="AE65" s="981" t="s">
        <v>1074</v>
      </c>
      <c r="AF65" s="986"/>
      <c r="AG65" s="983" t="s">
        <v>1075</v>
      </c>
      <c r="AH65" s="984"/>
      <c r="AI65" s="984"/>
      <c r="AJ65" s="984"/>
      <c r="AK65" s="984"/>
      <c r="AL65" s="984"/>
      <c r="AM65" s="984"/>
      <c r="AN65" s="985"/>
      <c r="AO65" s="533"/>
    </row>
    <row r="66" spans="3:41" ht="3" customHeight="1" x14ac:dyDescent="0.25">
      <c r="C66" s="261"/>
      <c r="D66" s="981"/>
      <c r="E66" s="981"/>
      <c r="F66" s="981"/>
      <c r="G66" s="981"/>
      <c r="H66" s="981"/>
      <c r="I66" s="981"/>
      <c r="J66" s="981"/>
      <c r="K66" s="981"/>
      <c r="L66" s="981"/>
      <c r="M66" s="981"/>
      <c r="N66" s="981"/>
      <c r="O66" s="981"/>
      <c r="P66" s="981"/>
      <c r="Q66" s="981"/>
      <c r="R66" s="982"/>
      <c r="S66" s="982"/>
      <c r="T66" s="982"/>
      <c r="U66" s="533"/>
      <c r="V66" s="526"/>
      <c r="W66" s="261"/>
      <c r="X66" s="981"/>
      <c r="Y66" s="981"/>
      <c r="Z66" s="981"/>
      <c r="AA66" s="981"/>
      <c r="AB66" s="981"/>
      <c r="AC66" s="981"/>
      <c r="AD66" s="981"/>
      <c r="AE66" s="981"/>
      <c r="AF66" s="981"/>
      <c r="AG66" s="981"/>
      <c r="AH66" s="981"/>
      <c r="AI66" s="981"/>
      <c r="AJ66" s="981"/>
      <c r="AK66" s="981"/>
      <c r="AL66" s="982"/>
      <c r="AM66" s="982"/>
      <c r="AN66" s="982"/>
      <c r="AO66" s="533"/>
    </row>
    <row r="67" spans="3:41" ht="20.100000000000001" customHeight="1" x14ac:dyDescent="0.25">
      <c r="C67" s="261"/>
      <c r="D67" s="530" t="s">
        <v>1072</v>
      </c>
      <c r="E67" s="530"/>
      <c r="F67" s="530"/>
      <c r="G67" s="983">
        <v>123</v>
      </c>
      <c r="H67" s="984"/>
      <c r="I67" s="985"/>
      <c r="J67" s="530"/>
      <c r="K67" s="530"/>
      <c r="L67" s="530"/>
      <c r="M67" s="530"/>
      <c r="N67" s="530"/>
      <c r="O67" s="981"/>
      <c r="P67" s="981"/>
      <c r="Q67" s="981"/>
      <c r="R67" s="982"/>
      <c r="S67" s="982"/>
      <c r="T67" s="982"/>
      <c r="U67" s="533"/>
      <c r="V67" s="526"/>
      <c r="W67" s="261"/>
      <c r="X67" s="530"/>
      <c r="Y67" s="530"/>
      <c r="Z67" s="530"/>
      <c r="AA67" s="981"/>
      <c r="AB67" s="981"/>
      <c r="AC67" s="981"/>
      <c r="AD67" s="530"/>
      <c r="AE67" s="530"/>
      <c r="AF67" s="530"/>
      <c r="AG67" s="530"/>
      <c r="AH67" s="530"/>
      <c r="AI67" s="981"/>
      <c r="AJ67" s="981"/>
      <c r="AK67" s="981"/>
      <c r="AL67" s="982"/>
      <c r="AM67" s="982"/>
      <c r="AN67" s="982"/>
      <c r="AO67" s="533"/>
    </row>
    <row r="68" spans="3:41" ht="3" customHeight="1" x14ac:dyDescent="0.25">
      <c r="C68" s="261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533"/>
      <c r="V68" s="526"/>
      <c r="W68" s="261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533"/>
    </row>
    <row r="69" spans="3:41" ht="20.100000000000001" customHeight="1" x14ac:dyDescent="0.25">
      <c r="C69" s="265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534"/>
      <c r="V69" s="526"/>
      <c r="W69" s="265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534"/>
    </row>
    <row r="70" spans="3:41" ht="3" customHeight="1" x14ac:dyDescent="0.25">
      <c r="U70" s="526"/>
      <c r="V70" s="526"/>
      <c r="W70" s="526"/>
      <c r="X70" s="526"/>
      <c r="Y70" s="526"/>
      <c r="Z70" s="526"/>
      <c r="AA70" s="526"/>
      <c r="AB70" s="526"/>
      <c r="AC70" s="526"/>
    </row>
    <row r="71" spans="3:41" ht="20.100000000000001" customHeight="1" x14ac:dyDescent="0.25">
      <c r="U71" s="526"/>
      <c r="V71" s="526"/>
      <c r="W71" s="526"/>
      <c r="X71" s="526"/>
      <c r="Y71" s="526"/>
      <c r="Z71" s="526"/>
      <c r="AA71" s="526"/>
      <c r="AB71" s="526"/>
      <c r="AC71" s="526"/>
    </row>
    <row r="72" spans="3:41" ht="3" customHeight="1" x14ac:dyDescent="0.25">
      <c r="U72" s="526"/>
      <c r="V72" s="526"/>
      <c r="W72" s="526"/>
      <c r="X72" s="526"/>
      <c r="Y72" s="526"/>
      <c r="Z72" s="526"/>
      <c r="AA72" s="526"/>
      <c r="AB72" s="526"/>
      <c r="AC72" s="526"/>
    </row>
    <row r="73" spans="3:41" ht="20.100000000000001" customHeight="1" x14ac:dyDescent="0.25">
      <c r="C73" s="251" t="s">
        <v>1076</v>
      </c>
      <c r="U73" s="526"/>
      <c r="V73" s="526"/>
      <c r="W73" s="251" t="s">
        <v>1076</v>
      </c>
      <c r="X73" s="526"/>
      <c r="Y73" s="526"/>
      <c r="Z73" s="526"/>
      <c r="AA73" s="526"/>
      <c r="AB73" s="526"/>
      <c r="AC73" s="526"/>
    </row>
    <row r="74" spans="3:41" ht="3" customHeight="1" x14ac:dyDescent="0.25">
      <c r="U74" s="526"/>
      <c r="V74" s="526"/>
      <c r="X74" s="526"/>
      <c r="Y74" s="526"/>
      <c r="Z74" s="526"/>
      <c r="AA74" s="526"/>
      <c r="AB74" s="526"/>
      <c r="AC74" s="526"/>
    </row>
    <row r="75" spans="3:41" ht="20.100000000000001" customHeight="1" x14ac:dyDescent="0.25">
      <c r="C75" s="251" t="s">
        <v>163</v>
      </c>
      <c r="U75" s="526"/>
      <c r="V75" s="526"/>
      <c r="W75" s="251" t="s">
        <v>168</v>
      </c>
      <c r="X75" s="526"/>
      <c r="Y75" s="526"/>
      <c r="Z75" s="526"/>
      <c r="AA75" s="526"/>
      <c r="AB75" s="526"/>
      <c r="AC75" s="526"/>
    </row>
    <row r="76" spans="3:41" ht="3" customHeight="1" x14ac:dyDescent="0.25">
      <c r="U76" s="526"/>
      <c r="V76" s="526"/>
      <c r="X76" s="526"/>
      <c r="Y76" s="526"/>
      <c r="Z76" s="526"/>
      <c r="AA76" s="526"/>
      <c r="AB76" s="526"/>
      <c r="AC76" s="526"/>
    </row>
    <row r="77" spans="3:41" ht="20.100000000000001" customHeight="1" x14ac:dyDescent="0.25">
      <c r="C77" s="251" t="s">
        <v>1077</v>
      </c>
      <c r="U77" s="526"/>
      <c r="V77" s="526"/>
      <c r="W77" s="251" t="s">
        <v>1077</v>
      </c>
      <c r="X77" s="526"/>
      <c r="Y77" s="526"/>
      <c r="Z77" s="526"/>
      <c r="AA77" s="526"/>
      <c r="AB77" s="526"/>
      <c r="AC77" s="526"/>
    </row>
    <row r="78" spans="3:41" ht="3" customHeight="1" x14ac:dyDescent="0.25"/>
    <row r="80" spans="3:41" ht="3" customHeight="1" x14ac:dyDescent="0.25"/>
    <row r="81" spans="3:21" ht="20.100000000000001" customHeight="1" x14ac:dyDescent="0.25">
      <c r="C81" s="485" t="s">
        <v>1065</v>
      </c>
      <c r="D81" s="485"/>
      <c r="E81" s="485"/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</row>
    <row r="82" spans="3:21" ht="3" customHeight="1" x14ac:dyDescent="0.25">
      <c r="C82" s="485"/>
      <c r="D82" s="485"/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P82" s="485"/>
      <c r="Q82" s="485"/>
      <c r="R82" s="485"/>
      <c r="S82" s="485"/>
      <c r="T82" s="485"/>
      <c r="U82" s="485"/>
    </row>
    <row r="83" spans="3:21" ht="20.100000000000001" customHeight="1" x14ac:dyDescent="0.25">
      <c r="C83" s="485"/>
      <c r="D83" s="485" t="s">
        <v>1078</v>
      </c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</row>
    <row r="84" spans="3:21" ht="3" customHeight="1" x14ac:dyDescent="0.25">
      <c r="C84" s="485"/>
      <c r="D84" s="485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</row>
    <row r="85" spans="3:21" ht="20.100000000000001" customHeight="1" x14ac:dyDescent="0.25">
      <c r="C85" s="485"/>
      <c r="D85" s="485" t="s">
        <v>1079</v>
      </c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/>
      <c r="U85" s="485"/>
    </row>
    <row r="86" spans="3:21" ht="3" customHeight="1" x14ac:dyDescent="0.25"/>
    <row r="88" spans="3:21" ht="3" customHeight="1" x14ac:dyDescent="0.25"/>
    <row r="90" spans="3:21" ht="3" customHeight="1" x14ac:dyDescent="0.25"/>
    <row r="92" spans="3:21" ht="3" customHeight="1" x14ac:dyDescent="0.25"/>
    <row r="93" spans="3:21" ht="20.100000000000001" customHeight="1" x14ac:dyDescent="0.25">
      <c r="H93" s="251" t="s">
        <v>1080</v>
      </c>
    </row>
    <row r="94" spans="3:21" ht="3" customHeight="1" x14ac:dyDescent="0.25"/>
    <row r="96" spans="3:21" ht="3" customHeight="1" x14ac:dyDescent="0.25"/>
    <row r="98" ht="3" customHeight="1" x14ac:dyDescent="0.25"/>
    <row r="100" ht="3" customHeight="1" x14ac:dyDescent="0.25"/>
    <row r="102" ht="3" customHeight="1" x14ac:dyDescent="0.25"/>
    <row r="104" ht="3" customHeight="1" x14ac:dyDescent="0.25"/>
    <row r="106" ht="3" customHeight="1" x14ac:dyDescent="0.25"/>
    <row r="108" ht="3" customHeight="1" x14ac:dyDescent="0.25"/>
    <row r="110" ht="3" customHeight="1" x14ac:dyDescent="0.25"/>
    <row r="112" ht="3" customHeight="1" x14ac:dyDescent="0.25"/>
    <row r="114" ht="3" customHeight="1" x14ac:dyDescent="0.25"/>
    <row r="116" ht="3" customHeight="1" x14ac:dyDescent="0.25"/>
    <row r="118" ht="3" customHeight="1" x14ac:dyDescent="0.25"/>
    <row r="120" ht="3" customHeight="1" x14ac:dyDescent="0.25"/>
    <row r="122" ht="3" customHeight="1" x14ac:dyDescent="0.25"/>
    <row r="124" ht="3" customHeight="1" x14ac:dyDescent="0.25"/>
    <row r="126" ht="3" customHeight="1" x14ac:dyDescent="0.25"/>
    <row r="128" ht="3" customHeight="1" x14ac:dyDescent="0.25"/>
    <row r="130" ht="3" customHeight="1" x14ac:dyDescent="0.25"/>
    <row r="132" ht="3" customHeight="1" x14ac:dyDescent="0.25"/>
  </sheetData>
  <mergeCells count="169">
    <mergeCell ref="F12:H12"/>
    <mergeCell ref="J12:U12"/>
    <mergeCell ref="S29:U29"/>
    <mergeCell ref="P25:R25"/>
    <mergeCell ref="P27:R27"/>
    <mergeCell ref="P29:R29"/>
    <mergeCell ref="B2:U2"/>
    <mergeCell ref="D41:E41"/>
    <mergeCell ref="F41:G41"/>
    <mergeCell ref="H41:N41"/>
    <mergeCell ref="O41:Q41"/>
    <mergeCell ref="R41:T41"/>
    <mergeCell ref="B21:R21"/>
    <mergeCell ref="S21:U21"/>
    <mergeCell ref="B23:R23"/>
    <mergeCell ref="S23:U23"/>
    <mergeCell ref="S25:U25"/>
    <mergeCell ref="S27:U27"/>
    <mergeCell ref="F14:H14"/>
    <mergeCell ref="S14:U14"/>
    <mergeCell ref="S18:U18"/>
    <mergeCell ref="F16:U16"/>
    <mergeCell ref="B20:R20"/>
    <mergeCell ref="S20:U20"/>
    <mergeCell ref="F4:H4"/>
    <mergeCell ref="F6:H6"/>
    <mergeCell ref="U41:W41"/>
    <mergeCell ref="F8:H8"/>
    <mergeCell ref="S8:U8"/>
    <mergeCell ref="F10:H10"/>
    <mergeCell ref="X41:Z41"/>
    <mergeCell ref="AA41:AC41"/>
    <mergeCell ref="D43:E43"/>
    <mergeCell ref="F43:G43"/>
    <mergeCell ref="H43:N43"/>
    <mergeCell ref="O43:Q43"/>
    <mergeCell ref="R43:T43"/>
    <mergeCell ref="U43:W43"/>
    <mergeCell ref="X43:Z43"/>
    <mergeCell ref="AA43:AC43"/>
    <mergeCell ref="D44:E44"/>
    <mergeCell ref="F44:G44"/>
    <mergeCell ref="H44:N44"/>
    <mergeCell ref="O44:Q44"/>
    <mergeCell ref="R44:T44"/>
    <mergeCell ref="U44:W44"/>
    <mergeCell ref="X44:Z44"/>
    <mergeCell ref="AA44:AC44"/>
    <mergeCell ref="X45:Z45"/>
    <mergeCell ref="AA45:AC45"/>
    <mergeCell ref="D46:E46"/>
    <mergeCell ref="F46:G46"/>
    <mergeCell ref="H46:N46"/>
    <mergeCell ref="O46:Q46"/>
    <mergeCell ref="R46:T46"/>
    <mergeCell ref="U46:W46"/>
    <mergeCell ref="X46:Z46"/>
    <mergeCell ref="AA46:AC46"/>
    <mergeCell ref="D45:E45"/>
    <mergeCell ref="F45:G45"/>
    <mergeCell ref="H45:N45"/>
    <mergeCell ref="O45:Q45"/>
    <mergeCell ref="R45:T45"/>
    <mergeCell ref="U45:W45"/>
    <mergeCell ref="AA49:AC49"/>
    <mergeCell ref="D49:E49"/>
    <mergeCell ref="F49:G49"/>
    <mergeCell ref="H49:N49"/>
    <mergeCell ref="O49:Q49"/>
    <mergeCell ref="R49:T49"/>
    <mergeCell ref="U49:W49"/>
    <mergeCell ref="X47:Z47"/>
    <mergeCell ref="AA47:AC47"/>
    <mergeCell ref="D48:E48"/>
    <mergeCell ref="F48:G48"/>
    <mergeCell ref="H48:N48"/>
    <mergeCell ref="O48:Q48"/>
    <mergeCell ref="R48:T48"/>
    <mergeCell ref="U48:W48"/>
    <mergeCell ref="X48:Z48"/>
    <mergeCell ref="AA48:AC48"/>
    <mergeCell ref="D47:E47"/>
    <mergeCell ref="F47:G47"/>
    <mergeCell ref="H47:N47"/>
    <mergeCell ref="O47:Q47"/>
    <mergeCell ref="R47:T47"/>
    <mergeCell ref="U47:W47"/>
    <mergeCell ref="D63:E63"/>
    <mergeCell ref="D62:E62"/>
    <mergeCell ref="F62:G62"/>
    <mergeCell ref="H62:N62"/>
    <mergeCell ref="O62:Q62"/>
    <mergeCell ref="R62:T62"/>
    <mergeCell ref="AA59:AC59"/>
    <mergeCell ref="AA61:AC61"/>
    <mergeCell ref="D37:AC37"/>
    <mergeCell ref="D59:E59"/>
    <mergeCell ref="O59:Q59"/>
    <mergeCell ref="R59:T59"/>
    <mergeCell ref="D55:T55"/>
    <mergeCell ref="D54:E54"/>
    <mergeCell ref="F54:G54"/>
    <mergeCell ref="H54:N54"/>
    <mergeCell ref="O54:Q54"/>
    <mergeCell ref="R54:T54"/>
    <mergeCell ref="D53:E53"/>
    <mergeCell ref="F53:G53"/>
    <mergeCell ref="H53:N53"/>
    <mergeCell ref="O53:Q53"/>
    <mergeCell ref="R53:T53"/>
    <mergeCell ref="X49:Z49"/>
    <mergeCell ref="D66:E66"/>
    <mergeCell ref="F66:G66"/>
    <mergeCell ref="H66:N66"/>
    <mergeCell ref="O66:Q66"/>
    <mergeCell ref="R66:T66"/>
    <mergeCell ref="AA65:AC65"/>
    <mergeCell ref="D64:E64"/>
    <mergeCell ref="F64:G64"/>
    <mergeCell ref="H64:N64"/>
    <mergeCell ref="O64:Q64"/>
    <mergeCell ref="R64:T64"/>
    <mergeCell ref="X66:Y66"/>
    <mergeCell ref="Z66:AA66"/>
    <mergeCell ref="AB66:AH66"/>
    <mergeCell ref="G67:I67"/>
    <mergeCell ref="X53:Y53"/>
    <mergeCell ref="Z53:AA53"/>
    <mergeCell ref="AB53:AH53"/>
    <mergeCell ref="AI53:AK53"/>
    <mergeCell ref="AL53:AN53"/>
    <mergeCell ref="X54:Y54"/>
    <mergeCell ref="Z54:AA54"/>
    <mergeCell ref="AB54:AH54"/>
    <mergeCell ref="AI54:AK54"/>
    <mergeCell ref="G59:I59"/>
    <mergeCell ref="G61:I61"/>
    <mergeCell ref="J61:T61"/>
    <mergeCell ref="G63:T63"/>
    <mergeCell ref="G65:I65"/>
    <mergeCell ref="M65:T65"/>
    <mergeCell ref="K65:L65"/>
    <mergeCell ref="O67:Q67"/>
    <mergeCell ref="R67:T67"/>
    <mergeCell ref="AA67:AC67"/>
    <mergeCell ref="X62:Y62"/>
    <mergeCell ref="Z62:AA62"/>
    <mergeCell ref="AB62:AH62"/>
    <mergeCell ref="AI62:AK62"/>
    <mergeCell ref="AL62:AN62"/>
    <mergeCell ref="X63:Y63"/>
    <mergeCell ref="AA63:AN63"/>
    <mergeCell ref="AL54:AN54"/>
    <mergeCell ref="X55:AN55"/>
    <mergeCell ref="X59:Y59"/>
    <mergeCell ref="AI59:AK59"/>
    <mergeCell ref="AL59:AN59"/>
    <mergeCell ref="AD61:AN61"/>
    <mergeCell ref="AI66:AK66"/>
    <mergeCell ref="AL66:AN66"/>
    <mergeCell ref="AI67:AK67"/>
    <mergeCell ref="AL67:AN67"/>
    <mergeCell ref="X64:Y64"/>
    <mergeCell ref="Z64:AA64"/>
    <mergeCell ref="AB64:AH64"/>
    <mergeCell ref="AI64:AK64"/>
    <mergeCell ref="AL64:AN64"/>
    <mergeCell ref="AG65:AN65"/>
    <mergeCell ref="AE65:AF65"/>
  </mergeCells>
  <pageMargins left="0.7" right="0.7" top="0.75" bottom="0.75" header="0.3" footer="0.3"/>
  <ignoredErrors>
    <ignoredError sqref="F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Hoja1</vt:lpstr>
      <vt:lpstr>Hoja2</vt:lpstr>
      <vt:lpstr>Hoja3</vt:lpstr>
      <vt:lpstr>CTA X PG</vt:lpstr>
      <vt:lpstr>cxp</vt:lpstr>
      <vt:lpstr>cheques</vt:lpstr>
      <vt:lpstr>Database</vt:lpstr>
      <vt:lpstr>imporPAN</vt:lpstr>
      <vt:lpstr>Hoja5</vt:lpstr>
      <vt:lpstr>prospectos</vt:lpstr>
      <vt:lpstr>Importaciones</vt:lpstr>
      <vt:lpstr>conversiones</vt:lpstr>
      <vt:lpstr>impor2</vt:lpstr>
      <vt:lpstr>Hoja6</vt:lpstr>
      <vt:lpstr>costeo</vt:lpstr>
      <vt:lpstr>BASE</vt:lpstr>
      <vt:lpstr>BASEFINAL</vt:lpstr>
      <vt:lpstr>COSTEO</vt:lpstr>
      <vt:lpstr>COSTO</vt:lpstr>
      <vt:lpstr>PEDIDO</vt:lpstr>
      <vt:lpstr>PESO</vt:lpstr>
      <vt:lpstr>SEGURO</vt:lpstr>
      <vt:lpstr>TOTGAS</vt:lpstr>
      <vt:lpstr>TOTPED</vt:lpstr>
      <vt:lpstr>TRANSORTE</vt:lpstr>
      <vt:lpstr>TRANSPORTE</vt:lpstr>
      <vt:lpstr>VOLUMEN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José Iván García López</cp:lastModifiedBy>
  <cp:lastPrinted>2021-05-20T15:18:04Z</cp:lastPrinted>
  <dcterms:created xsi:type="dcterms:W3CDTF">2021-05-14T14:29:32Z</dcterms:created>
  <dcterms:modified xsi:type="dcterms:W3CDTF">2021-09-07T22:30:19Z</dcterms:modified>
</cp:coreProperties>
</file>